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384" windowHeight="9312" activeTab="0"/>
  </bookViews>
  <sheets>
    <sheet name="EURO_08" sheetId="1" r:id="rId1"/>
    <sheet name="Tables" sheetId="2" state="hidden" r:id="rId2"/>
  </sheets>
  <definedNames/>
  <calcPr fullCalcOnLoad="1"/>
</workbook>
</file>

<file path=xl/sharedStrings.xml><?xml version="1.0" encoding="utf-8"?>
<sst xmlns="http://schemas.openxmlformats.org/spreadsheetml/2006/main" count="699" uniqueCount="72">
  <si>
    <t>Czech Republic</t>
  </si>
  <si>
    <t>Portugal</t>
  </si>
  <si>
    <t>Turkey</t>
  </si>
  <si>
    <t>Switzerland</t>
  </si>
  <si>
    <t>Austria</t>
  </si>
  <si>
    <t>Croatia</t>
  </si>
  <si>
    <t>Germany</t>
  </si>
  <si>
    <t>Poland</t>
  </si>
  <si>
    <t>France</t>
  </si>
  <si>
    <t>Italy</t>
  </si>
  <si>
    <t>Netherlands</t>
  </si>
  <si>
    <t>Romania</t>
  </si>
  <si>
    <t>Greece</t>
  </si>
  <si>
    <t>Russia</t>
  </si>
  <si>
    <t>Spain</t>
  </si>
  <si>
    <t>Sweden</t>
  </si>
  <si>
    <t>Venue</t>
  </si>
  <si>
    <t>Basel</t>
  </si>
  <si>
    <t>Geneva</t>
  </si>
  <si>
    <t>Vienna</t>
  </si>
  <si>
    <t>Klagenfurt</t>
  </si>
  <si>
    <t>Group</t>
  </si>
  <si>
    <t>A</t>
  </si>
  <si>
    <t>B</t>
  </si>
  <si>
    <t>C</t>
  </si>
  <si>
    <t>D</t>
  </si>
  <si>
    <t>Zurich</t>
  </si>
  <si>
    <t>Berne</t>
  </si>
  <si>
    <t>Innsbruck</t>
  </si>
  <si>
    <t>Salzburg</t>
  </si>
  <si>
    <t>Score</t>
  </si>
  <si>
    <t>Pen</t>
  </si>
  <si>
    <t>QF</t>
  </si>
  <si>
    <t>SF</t>
  </si>
  <si>
    <t>F</t>
  </si>
  <si>
    <t>Match</t>
  </si>
  <si>
    <t>Date</t>
  </si>
  <si>
    <t>CZE</t>
  </si>
  <si>
    <t>P</t>
  </si>
  <si>
    <t>W</t>
  </si>
  <si>
    <t>L</t>
  </si>
  <si>
    <t>Pts</t>
  </si>
  <si>
    <t>POR</t>
  </si>
  <si>
    <t>SUI</t>
  </si>
  <si>
    <t>TUR</t>
  </si>
  <si>
    <t>GD</t>
  </si>
  <si>
    <t>PTS</t>
  </si>
  <si>
    <t>XXX</t>
  </si>
  <si>
    <t>H2HPts</t>
  </si>
  <si>
    <t>H2HGD</t>
  </si>
  <si>
    <t>H2HGS</t>
  </si>
  <si>
    <t>GS</t>
  </si>
  <si>
    <t>Rank</t>
  </si>
  <si>
    <t>Group A</t>
  </si>
  <si>
    <t>AUT</t>
  </si>
  <si>
    <t>CRO</t>
  </si>
  <si>
    <t>GER</t>
  </si>
  <si>
    <t>POL</t>
  </si>
  <si>
    <t>Group B</t>
  </si>
  <si>
    <t>FRA</t>
  </si>
  <si>
    <t>ITA</t>
  </si>
  <si>
    <t>NED</t>
  </si>
  <si>
    <t>ROM</t>
  </si>
  <si>
    <t>Group C</t>
  </si>
  <si>
    <t>Group D</t>
  </si>
  <si>
    <t>GRE</t>
  </si>
  <si>
    <t>RUS</t>
  </si>
  <si>
    <t>SWE</t>
  </si>
  <si>
    <t>G</t>
  </si>
  <si>
    <t>SWI</t>
  </si>
  <si>
    <t>SPA</t>
  </si>
  <si>
    <t>V2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</si>
</sst>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dd\ mmm\ yy"/>
    <numFmt numFmtId="171" formatCode="ddd\ dd\ mmm\ yy"/>
    <numFmt numFmtId="172" formatCode="ddd\ dd\ mmm\ yy\ hh:mm"/>
    <numFmt numFmtId="173" formatCode="ddd\ dd\ mmm"/>
    <numFmt numFmtId="174" formatCode=".00"/>
  </numFmts>
  <fonts count="7">
    <font>
      <sz val="8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23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4" fontId="2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173" fontId="1" fillId="2" borderId="0" xfId="0" applyNumberFormat="1" applyFont="1" applyFill="1" applyAlignment="1">
      <alignment horizontal="center"/>
    </xf>
    <xf numFmtId="173" fontId="2" fillId="2" borderId="0" xfId="0" applyNumberFormat="1" applyFont="1" applyFill="1" applyAlignment="1">
      <alignment horizontal="center"/>
    </xf>
    <xf numFmtId="173" fontId="2" fillId="2" borderId="0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3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33203125" defaultRowHeight="13.5" customHeight="1"/>
  <cols>
    <col min="1" max="1" width="7.83203125" style="5" customWidth="1"/>
    <col min="2" max="2" width="14.66015625" style="16" customWidth="1"/>
    <col min="3" max="3" width="8.33203125" style="5" customWidth="1"/>
    <col min="4" max="4" width="10.83203125" style="3" hidden="1" customWidth="1"/>
    <col min="5" max="5" width="19.83203125" style="1" customWidth="1"/>
    <col min="6" max="9" width="4.83203125" style="4" customWidth="1"/>
    <col min="10" max="10" width="19.83203125" style="2" customWidth="1"/>
    <col min="11" max="12" width="1.83203125" style="3" customWidth="1"/>
    <col min="13" max="13" width="19.83203125" style="3" customWidth="1"/>
    <col min="14" max="19" width="4.33203125" style="5" customWidth="1"/>
    <col min="20" max="21" width="4.83203125" style="5" customWidth="1"/>
    <col min="22" max="26" width="9.33203125" style="3" customWidth="1"/>
    <col min="27" max="27" width="16.5" style="5" hidden="1" customWidth="1"/>
    <col min="28" max="28" width="2.66015625" style="5" hidden="1" customWidth="1"/>
    <col min="29" max="29" width="3.33203125" style="5" hidden="1" customWidth="1"/>
    <col min="30" max="30" width="2.66015625" style="5" hidden="1" customWidth="1"/>
    <col min="31" max="32" width="2.5" style="5" hidden="1" customWidth="1"/>
    <col min="33" max="33" width="2.66015625" style="5" hidden="1" customWidth="1"/>
    <col min="34" max="35" width="4.33203125" style="5" hidden="1" customWidth="1"/>
    <col min="36" max="253" width="0" style="3" hidden="1" customWidth="1"/>
    <col min="254" max="254" width="9.33203125" style="3" hidden="1" customWidth="1"/>
    <col min="255" max="16384" width="0" style="3" hidden="1" customWidth="1"/>
  </cols>
  <sheetData>
    <row r="1" spans="1:22" s="4" customFormat="1" ht="13.5" customHeight="1">
      <c r="A1" s="4" t="s">
        <v>35</v>
      </c>
      <c r="B1" s="15" t="s">
        <v>36</v>
      </c>
      <c r="C1" s="4" t="s">
        <v>21</v>
      </c>
      <c r="D1" s="4" t="s">
        <v>16</v>
      </c>
      <c r="G1" s="30" t="s">
        <v>30</v>
      </c>
      <c r="H1" s="30"/>
      <c r="V1" s="29" t="s">
        <v>71</v>
      </c>
    </row>
    <row r="2" spans="2:8" s="4" customFormat="1" ht="6" customHeight="1">
      <c r="B2" s="15"/>
      <c r="G2" s="10"/>
      <c r="H2" s="10"/>
    </row>
    <row r="3" spans="1:35" ht="13.5" customHeight="1">
      <c r="A3" s="5">
        <v>1</v>
      </c>
      <c r="B3" s="16">
        <v>39606.75</v>
      </c>
      <c r="C3" s="6" t="s">
        <v>22</v>
      </c>
      <c r="D3" s="3" t="s">
        <v>17</v>
      </c>
      <c r="E3" s="33" t="s">
        <v>3</v>
      </c>
      <c r="F3" s="34"/>
      <c r="G3" s="23"/>
      <c r="H3" s="23"/>
      <c r="I3" s="31" t="s">
        <v>0</v>
      </c>
      <c r="J3" s="32"/>
      <c r="L3" s="18"/>
      <c r="M3" s="19" t="s">
        <v>53</v>
      </c>
      <c r="N3" s="20" t="s">
        <v>38</v>
      </c>
      <c r="O3" s="20" t="s">
        <v>39</v>
      </c>
      <c r="P3" s="20" t="s">
        <v>25</v>
      </c>
      <c r="Q3" s="20" t="s">
        <v>40</v>
      </c>
      <c r="R3" s="20" t="s">
        <v>34</v>
      </c>
      <c r="S3" s="20" t="s">
        <v>22</v>
      </c>
      <c r="T3" s="20" t="s">
        <v>45</v>
      </c>
      <c r="U3" s="20" t="s">
        <v>41</v>
      </c>
      <c r="AB3" s="4" t="s">
        <v>38</v>
      </c>
      <c r="AC3" s="4" t="s">
        <v>39</v>
      </c>
      <c r="AD3" s="4" t="s">
        <v>25</v>
      </c>
      <c r="AE3" s="4" t="s">
        <v>40</v>
      </c>
      <c r="AF3" s="4" t="s">
        <v>34</v>
      </c>
      <c r="AG3" s="4" t="s">
        <v>22</v>
      </c>
      <c r="AH3" s="4" t="s">
        <v>45</v>
      </c>
      <c r="AI3" s="4" t="s">
        <v>41</v>
      </c>
    </row>
    <row r="4" spans="1:35" ht="13.5" customHeight="1">
      <c r="A4" s="5">
        <v>2</v>
      </c>
      <c r="B4" s="16">
        <v>39606.864583333336</v>
      </c>
      <c r="C4" s="6" t="s">
        <v>22</v>
      </c>
      <c r="D4" s="3" t="s">
        <v>18</v>
      </c>
      <c r="E4" s="33" t="s">
        <v>1</v>
      </c>
      <c r="F4" s="34"/>
      <c r="G4" s="23"/>
      <c r="H4" s="23"/>
      <c r="I4" s="31" t="s">
        <v>2</v>
      </c>
      <c r="J4" s="32"/>
      <c r="L4" s="18"/>
      <c r="M4" s="21" t="str">
        <f>AA4</f>
        <v>Czech Republic</v>
      </c>
      <c r="N4" s="5">
        <f aca="true" t="shared" si="0" ref="N4:U4">AB4</f>
        <v>0</v>
      </c>
      <c r="O4" s="5">
        <f t="shared" si="0"/>
        <v>0</v>
      </c>
      <c r="P4" s="5">
        <f t="shared" si="0"/>
        <v>0</v>
      </c>
      <c r="Q4" s="5">
        <f t="shared" si="0"/>
        <v>0</v>
      </c>
      <c r="R4" s="5">
        <f t="shared" si="0"/>
        <v>0</v>
      </c>
      <c r="S4" s="5">
        <f t="shared" si="0"/>
        <v>0</v>
      </c>
      <c r="T4" s="5">
        <f t="shared" si="0"/>
        <v>0</v>
      </c>
      <c r="U4" s="4">
        <f t="shared" si="0"/>
        <v>0</v>
      </c>
      <c r="AA4" s="5" t="str">
        <f>Tables!CM2</f>
        <v>Czech Republic</v>
      </c>
      <c r="AB4" s="5">
        <f>Tables!CN2</f>
        <v>0</v>
      </c>
      <c r="AC4" s="5">
        <f>Tables!CO2</f>
        <v>0</v>
      </c>
      <c r="AD4" s="5">
        <f>Tables!CP2</f>
        <v>0</v>
      </c>
      <c r="AE4" s="5">
        <f>Tables!CQ2</f>
        <v>0</v>
      </c>
      <c r="AF4" s="5">
        <f>Tables!CR2</f>
        <v>0</v>
      </c>
      <c r="AG4" s="5">
        <f>Tables!CS2</f>
        <v>0</v>
      </c>
      <c r="AH4" s="5">
        <f>Tables!CT2</f>
        <v>0</v>
      </c>
      <c r="AI4" s="5">
        <f>Tables!CU2</f>
        <v>0</v>
      </c>
    </row>
    <row r="5" spans="1:35" ht="13.5" customHeight="1">
      <c r="A5" s="5">
        <v>3</v>
      </c>
      <c r="B5" s="16">
        <v>39607.75</v>
      </c>
      <c r="C5" s="6" t="s">
        <v>23</v>
      </c>
      <c r="D5" s="3" t="s">
        <v>19</v>
      </c>
      <c r="E5" s="33" t="s">
        <v>4</v>
      </c>
      <c r="F5" s="34"/>
      <c r="G5" s="23"/>
      <c r="H5" s="23"/>
      <c r="I5" s="31" t="s">
        <v>5</v>
      </c>
      <c r="J5" s="32"/>
      <c r="L5" s="18"/>
      <c r="M5" s="21" t="str">
        <f>AA5</f>
        <v>Portugal</v>
      </c>
      <c r="N5" s="5">
        <f aca="true" t="shared" si="1" ref="N5:U7">AB5</f>
        <v>0</v>
      </c>
      <c r="O5" s="5">
        <f t="shared" si="1"/>
        <v>0</v>
      </c>
      <c r="P5" s="5">
        <f t="shared" si="1"/>
        <v>0</v>
      </c>
      <c r="Q5" s="5">
        <f t="shared" si="1"/>
        <v>0</v>
      </c>
      <c r="R5" s="5">
        <f t="shared" si="1"/>
        <v>0</v>
      </c>
      <c r="S5" s="5">
        <f t="shared" si="1"/>
        <v>0</v>
      </c>
      <c r="T5" s="5">
        <f t="shared" si="1"/>
        <v>0</v>
      </c>
      <c r="U5" s="4">
        <f t="shared" si="1"/>
        <v>0</v>
      </c>
      <c r="AA5" s="5" t="str">
        <f>Tables!CM3</f>
        <v>Portugal</v>
      </c>
      <c r="AB5" s="5">
        <f>Tables!CN3</f>
        <v>0</v>
      </c>
      <c r="AC5" s="5">
        <f>Tables!CO3</f>
        <v>0</v>
      </c>
      <c r="AD5" s="5">
        <f>Tables!CP3</f>
        <v>0</v>
      </c>
      <c r="AE5" s="5">
        <f>Tables!CQ3</f>
        <v>0</v>
      </c>
      <c r="AF5" s="5">
        <f>Tables!CR3</f>
        <v>0</v>
      </c>
      <c r="AG5" s="5">
        <f>Tables!CS3</f>
        <v>0</v>
      </c>
      <c r="AH5" s="5">
        <f>Tables!CT3</f>
        <v>0</v>
      </c>
      <c r="AI5" s="5">
        <f>Tables!CU3</f>
        <v>0</v>
      </c>
    </row>
    <row r="6" spans="1:35" ht="13.5" customHeight="1">
      <c r="A6" s="5">
        <v>4</v>
      </c>
      <c r="B6" s="16">
        <v>39607.864583333336</v>
      </c>
      <c r="C6" s="6" t="s">
        <v>23</v>
      </c>
      <c r="D6" s="3" t="s">
        <v>20</v>
      </c>
      <c r="E6" s="33" t="s">
        <v>6</v>
      </c>
      <c r="F6" s="34"/>
      <c r="G6" s="23"/>
      <c r="H6" s="23"/>
      <c r="I6" s="31" t="s">
        <v>7</v>
      </c>
      <c r="J6" s="32"/>
      <c r="L6" s="18"/>
      <c r="M6" s="21" t="str">
        <f>AA6</f>
        <v>Switzerland</v>
      </c>
      <c r="N6" s="5">
        <f t="shared" si="1"/>
        <v>0</v>
      </c>
      <c r="O6" s="5">
        <f t="shared" si="1"/>
        <v>0</v>
      </c>
      <c r="P6" s="5">
        <f t="shared" si="1"/>
        <v>0</v>
      </c>
      <c r="Q6" s="5">
        <f t="shared" si="1"/>
        <v>0</v>
      </c>
      <c r="R6" s="5">
        <f t="shared" si="1"/>
        <v>0</v>
      </c>
      <c r="S6" s="5">
        <f t="shared" si="1"/>
        <v>0</v>
      </c>
      <c r="T6" s="5">
        <f t="shared" si="1"/>
        <v>0</v>
      </c>
      <c r="U6" s="4">
        <f t="shared" si="1"/>
        <v>0</v>
      </c>
      <c r="AA6" s="5" t="str">
        <f>Tables!CM4</f>
        <v>Switzerland</v>
      </c>
      <c r="AB6" s="5">
        <f>Tables!CN4</f>
        <v>0</v>
      </c>
      <c r="AC6" s="5">
        <f>Tables!CO4</f>
        <v>0</v>
      </c>
      <c r="AD6" s="5">
        <f>Tables!CP4</f>
        <v>0</v>
      </c>
      <c r="AE6" s="5">
        <f>Tables!CQ4</f>
        <v>0</v>
      </c>
      <c r="AF6" s="5">
        <f>Tables!CR4</f>
        <v>0</v>
      </c>
      <c r="AG6" s="5">
        <f>Tables!CS4</f>
        <v>0</v>
      </c>
      <c r="AH6" s="5">
        <f>Tables!CT4</f>
        <v>0</v>
      </c>
      <c r="AI6" s="5">
        <f>Tables!CU4</f>
        <v>0</v>
      </c>
    </row>
    <row r="7" spans="1:35" ht="13.5" customHeight="1">
      <c r="A7" s="5">
        <v>5</v>
      </c>
      <c r="B7" s="16">
        <v>39608.75</v>
      </c>
      <c r="C7" s="5" t="s">
        <v>24</v>
      </c>
      <c r="D7" s="3" t="s">
        <v>26</v>
      </c>
      <c r="E7" s="33" t="s">
        <v>11</v>
      </c>
      <c r="F7" s="34"/>
      <c r="G7" s="23"/>
      <c r="H7" s="23"/>
      <c r="I7" s="31" t="s">
        <v>8</v>
      </c>
      <c r="J7" s="32"/>
      <c r="L7" s="18"/>
      <c r="M7" s="21" t="str">
        <f>AA7</f>
        <v>Turkey</v>
      </c>
      <c r="N7" s="5">
        <f t="shared" si="1"/>
        <v>0</v>
      </c>
      <c r="O7" s="5">
        <f t="shared" si="1"/>
        <v>0</v>
      </c>
      <c r="P7" s="5">
        <f t="shared" si="1"/>
        <v>0</v>
      </c>
      <c r="Q7" s="5">
        <f t="shared" si="1"/>
        <v>0</v>
      </c>
      <c r="R7" s="5">
        <f t="shared" si="1"/>
        <v>0</v>
      </c>
      <c r="S7" s="5">
        <f t="shared" si="1"/>
        <v>0</v>
      </c>
      <c r="T7" s="5">
        <f t="shared" si="1"/>
        <v>0</v>
      </c>
      <c r="U7" s="4">
        <f t="shared" si="1"/>
        <v>0</v>
      </c>
      <c r="AA7" s="5" t="str">
        <f>Tables!CM5</f>
        <v>Turkey</v>
      </c>
      <c r="AB7" s="5">
        <f>Tables!CN5</f>
        <v>0</v>
      </c>
      <c r="AC7" s="5">
        <f>Tables!CO5</f>
        <v>0</v>
      </c>
      <c r="AD7" s="5">
        <f>Tables!CP5</f>
        <v>0</v>
      </c>
      <c r="AE7" s="5">
        <f>Tables!CQ5</f>
        <v>0</v>
      </c>
      <c r="AF7" s="5">
        <f>Tables!CR5</f>
        <v>0</v>
      </c>
      <c r="AG7" s="5">
        <f>Tables!CS5</f>
        <v>0</v>
      </c>
      <c r="AH7" s="5">
        <f>Tables!CT5</f>
        <v>0</v>
      </c>
      <c r="AI7" s="5">
        <f>Tables!CU5</f>
        <v>0</v>
      </c>
    </row>
    <row r="8" spans="1:12" ht="13.5" customHeight="1">
      <c r="A8" s="5">
        <v>6</v>
      </c>
      <c r="B8" s="16">
        <v>39608.864583333336</v>
      </c>
      <c r="C8" s="5" t="s">
        <v>24</v>
      </c>
      <c r="D8" s="3" t="s">
        <v>27</v>
      </c>
      <c r="E8" s="33" t="s">
        <v>10</v>
      </c>
      <c r="F8" s="34"/>
      <c r="G8" s="23"/>
      <c r="H8" s="23"/>
      <c r="I8" s="31" t="s">
        <v>9</v>
      </c>
      <c r="J8" s="32"/>
      <c r="L8" s="18"/>
    </row>
    <row r="9" spans="1:21" ht="13.5" customHeight="1">
      <c r="A9" s="5">
        <v>7</v>
      </c>
      <c r="B9" s="16">
        <v>39609.75</v>
      </c>
      <c r="C9" s="5" t="s">
        <v>25</v>
      </c>
      <c r="D9" s="3" t="s">
        <v>28</v>
      </c>
      <c r="E9" s="33" t="s">
        <v>14</v>
      </c>
      <c r="F9" s="34"/>
      <c r="G9" s="23"/>
      <c r="H9" s="23"/>
      <c r="I9" s="31" t="s">
        <v>13</v>
      </c>
      <c r="J9" s="32"/>
      <c r="L9" s="18"/>
      <c r="M9" s="19" t="s">
        <v>58</v>
      </c>
      <c r="N9" s="20" t="s">
        <v>38</v>
      </c>
      <c r="O9" s="20" t="s">
        <v>39</v>
      </c>
      <c r="P9" s="20" t="s">
        <v>25</v>
      </c>
      <c r="Q9" s="20" t="s">
        <v>40</v>
      </c>
      <c r="R9" s="20" t="s">
        <v>34</v>
      </c>
      <c r="S9" s="20" t="s">
        <v>22</v>
      </c>
      <c r="T9" s="20" t="s">
        <v>45</v>
      </c>
      <c r="U9" s="20" t="s">
        <v>41</v>
      </c>
    </row>
    <row r="10" spans="1:35" ht="13.5" customHeight="1">
      <c r="A10" s="5">
        <v>8</v>
      </c>
      <c r="B10" s="16">
        <v>39609.864583333336</v>
      </c>
      <c r="C10" s="5" t="s">
        <v>25</v>
      </c>
      <c r="D10" s="3" t="s">
        <v>29</v>
      </c>
      <c r="E10" s="33" t="s">
        <v>12</v>
      </c>
      <c r="F10" s="34"/>
      <c r="G10" s="23"/>
      <c r="H10" s="23"/>
      <c r="I10" s="31" t="s">
        <v>15</v>
      </c>
      <c r="J10" s="32"/>
      <c r="L10" s="18"/>
      <c r="M10" s="21" t="str">
        <f>AA10</f>
        <v>Austria</v>
      </c>
      <c r="N10" s="5">
        <f aca="true" t="shared" si="2" ref="N10:U10">AB10</f>
        <v>0</v>
      </c>
      <c r="O10" s="5">
        <f t="shared" si="2"/>
        <v>0</v>
      </c>
      <c r="P10" s="5">
        <f t="shared" si="2"/>
        <v>0</v>
      </c>
      <c r="Q10" s="5">
        <f t="shared" si="2"/>
        <v>0</v>
      </c>
      <c r="R10" s="5">
        <f t="shared" si="2"/>
        <v>0</v>
      </c>
      <c r="S10" s="5">
        <f t="shared" si="2"/>
        <v>0</v>
      </c>
      <c r="T10" s="5">
        <f t="shared" si="2"/>
        <v>0</v>
      </c>
      <c r="U10" s="4">
        <f t="shared" si="2"/>
        <v>0</v>
      </c>
      <c r="AA10" s="5" t="str">
        <f>Tables!CM32</f>
        <v>Austria</v>
      </c>
      <c r="AB10" s="5">
        <f>Tables!CN32</f>
        <v>0</v>
      </c>
      <c r="AC10" s="5">
        <f>Tables!CO32</f>
        <v>0</v>
      </c>
      <c r="AD10" s="5">
        <f>Tables!CP32</f>
        <v>0</v>
      </c>
      <c r="AE10" s="5">
        <f>Tables!CQ32</f>
        <v>0</v>
      </c>
      <c r="AF10" s="5">
        <f>Tables!CR32</f>
        <v>0</v>
      </c>
      <c r="AG10" s="5">
        <f>Tables!CS32</f>
        <v>0</v>
      </c>
      <c r="AH10" s="5">
        <f>Tables!CT32</f>
        <v>0</v>
      </c>
      <c r="AI10" s="5">
        <f>Tables!CU32</f>
        <v>0</v>
      </c>
    </row>
    <row r="11" spans="1:35" ht="13.5" customHeight="1">
      <c r="A11" s="5">
        <v>9</v>
      </c>
      <c r="B11" s="16">
        <v>39610.75</v>
      </c>
      <c r="C11" s="5" t="s">
        <v>22</v>
      </c>
      <c r="D11" s="3" t="s">
        <v>18</v>
      </c>
      <c r="E11" s="33" t="s">
        <v>0</v>
      </c>
      <c r="F11" s="34"/>
      <c r="G11" s="23"/>
      <c r="H11" s="23"/>
      <c r="I11" s="31" t="s">
        <v>1</v>
      </c>
      <c r="J11" s="32"/>
      <c r="L11" s="18"/>
      <c r="M11" s="21" t="str">
        <f>AA11</f>
        <v>Croatia</v>
      </c>
      <c r="N11" s="5">
        <f aca="true" t="shared" si="3" ref="N11:U13">AB11</f>
        <v>0</v>
      </c>
      <c r="O11" s="5">
        <f t="shared" si="3"/>
        <v>0</v>
      </c>
      <c r="P11" s="5">
        <f t="shared" si="3"/>
        <v>0</v>
      </c>
      <c r="Q11" s="5">
        <f t="shared" si="3"/>
        <v>0</v>
      </c>
      <c r="R11" s="5">
        <f t="shared" si="3"/>
        <v>0</v>
      </c>
      <c r="S11" s="5">
        <f t="shared" si="3"/>
        <v>0</v>
      </c>
      <c r="T11" s="5">
        <f t="shared" si="3"/>
        <v>0</v>
      </c>
      <c r="U11" s="4">
        <f t="shared" si="3"/>
        <v>0</v>
      </c>
      <c r="AA11" s="5" t="str">
        <f>Tables!CM33</f>
        <v>Croatia</v>
      </c>
      <c r="AB11" s="5">
        <f>Tables!CN33</f>
        <v>0</v>
      </c>
      <c r="AC11" s="5">
        <f>Tables!CO33</f>
        <v>0</v>
      </c>
      <c r="AD11" s="5">
        <f>Tables!CP33</f>
        <v>0</v>
      </c>
      <c r="AE11" s="5">
        <f>Tables!CQ33</f>
        <v>0</v>
      </c>
      <c r="AF11" s="5">
        <f>Tables!CR33</f>
        <v>0</v>
      </c>
      <c r="AG11" s="5">
        <f>Tables!CS33</f>
        <v>0</v>
      </c>
      <c r="AH11" s="5">
        <f>Tables!CT33</f>
        <v>0</v>
      </c>
      <c r="AI11" s="5">
        <f>Tables!CU33</f>
        <v>0</v>
      </c>
    </row>
    <row r="12" spans="1:35" ht="13.5" customHeight="1">
      <c r="A12" s="5">
        <v>10</v>
      </c>
      <c r="B12" s="16">
        <v>39610.864583333336</v>
      </c>
      <c r="C12" s="5" t="s">
        <v>22</v>
      </c>
      <c r="D12" s="3" t="s">
        <v>17</v>
      </c>
      <c r="E12" s="33" t="s">
        <v>3</v>
      </c>
      <c r="F12" s="34"/>
      <c r="G12" s="23"/>
      <c r="H12" s="23"/>
      <c r="I12" s="31" t="s">
        <v>2</v>
      </c>
      <c r="J12" s="32"/>
      <c r="L12" s="18"/>
      <c r="M12" s="21" t="str">
        <f>AA12</f>
        <v>Germany</v>
      </c>
      <c r="N12" s="5">
        <f t="shared" si="3"/>
        <v>0</v>
      </c>
      <c r="O12" s="5">
        <f t="shared" si="3"/>
        <v>0</v>
      </c>
      <c r="P12" s="5">
        <f t="shared" si="3"/>
        <v>0</v>
      </c>
      <c r="Q12" s="5">
        <f t="shared" si="3"/>
        <v>0</v>
      </c>
      <c r="R12" s="5">
        <f t="shared" si="3"/>
        <v>0</v>
      </c>
      <c r="S12" s="5">
        <f t="shared" si="3"/>
        <v>0</v>
      </c>
      <c r="T12" s="5">
        <f t="shared" si="3"/>
        <v>0</v>
      </c>
      <c r="U12" s="4">
        <f t="shared" si="3"/>
        <v>0</v>
      </c>
      <c r="AA12" s="5" t="str">
        <f>Tables!CM34</f>
        <v>Germany</v>
      </c>
      <c r="AB12" s="5">
        <f>Tables!CN34</f>
        <v>0</v>
      </c>
      <c r="AC12" s="5">
        <f>Tables!CO34</f>
        <v>0</v>
      </c>
      <c r="AD12" s="5">
        <f>Tables!CP34</f>
        <v>0</v>
      </c>
      <c r="AE12" s="5">
        <f>Tables!CQ34</f>
        <v>0</v>
      </c>
      <c r="AF12" s="5">
        <f>Tables!CR34</f>
        <v>0</v>
      </c>
      <c r="AG12" s="5">
        <f>Tables!CS34</f>
        <v>0</v>
      </c>
      <c r="AH12" s="5">
        <f>Tables!CT34</f>
        <v>0</v>
      </c>
      <c r="AI12" s="5">
        <f>Tables!CU34</f>
        <v>0</v>
      </c>
    </row>
    <row r="13" spans="1:35" ht="13.5" customHeight="1">
      <c r="A13" s="5">
        <v>11</v>
      </c>
      <c r="B13" s="16">
        <v>39611.75</v>
      </c>
      <c r="C13" s="5" t="s">
        <v>23</v>
      </c>
      <c r="D13" s="3" t="s">
        <v>20</v>
      </c>
      <c r="E13" s="33" t="s">
        <v>5</v>
      </c>
      <c r="F13" s="34"/>
      <c r="G13" s="23"/>
      <c r="H13" s="23"/>
      <c r="I13" s="31" t="s">
        <v>6</v>
      </c>
      <c r="J13" s="32"/>
      <c r="L13" s="18"/>
      <c r="M13" s="21" t="str">
        <f>AA13</f>
        <v>Poland</v>
      </c>
      <c r="N13" s="5">
        <f t="shared" si="3"/>
        <v>0</v>
      </c>
      <c r="O13" s="5">
        <f t="shared" si="3"/>
        <v>0</v>
      </c>
      <c r="P13" s="5">
        <f t="shared" si="3"/>
        <v>0</v>
      </c>
      <c r="Q13" s="5">
        <f t="shared" si="3"/>
        <v>0</v>
      </c>
      <c r="R13" s="5">
        <f t="shared" si="3"/>
        <v>0</v>
      </c>
      <c r="S13" s="5">
        <f t="shared" si="3"/>
        <v>0</v>
      </c>
      <c r="T13" s="5">
        <f t="shared" si="3"/>
        <v>0</v>
      </c>
      <c r="U13" s="4">
        <f t="shared" si="3"/>
        <v>0</v>
      </c>
      <c r="AA13" s="5" t="str">
        <f>Tables!CM35</f>
        <v>Poland</v>
      </c>
      <c r="AB13" s="5">
        <f>Tables!CN35</f>
        <v>0</v>
      </c>
      <c r="AC13" s="5">
        <f>Tables!CO35</f>
        <v>0</v>
      </c>
      <c r="AD13" s="5">
        <f>Tables!CP35</f>
        <v>0</v>
      </c>
      <c r="AE13" s="5">
        <f>Tables!CQ35</f>
        <v>0</v>
      </c>
      <c r="AF13" s="5">
        <f>Tables!CR35</f>
        <v>0</v>
      </c>
      <c r="AG13" s="5">
        <f>Tables!CS35</f>
        <v>0</v>
      </c>
      <c r="AH13" s="5">
        <f>Tables!CT35</f>
        <v>0</v>
      </c>
      <c r="AI13" s="5">
        <f>Tables!CU35</f>
        <v>0</v>
      </c>
    </row>
    <row r="14" spans="1:12" ht="13.5" customHeight="1">
      <c r="A14" s="5">
        <v>12</v>
      </c>
      <c r="B14" s="16">
        <v>39611.864583333336</v>
      </c>
      <c r="C14" s="5" t="s">
        <v>23</v>
      </c>
      <c r="D14" s="3" t="s">
        <v>19</v>
      </c>
      <c r="E14" s="33" t="s">
        <v>4</v>
      </c>
      <c r="F14" s="34"/>
      <c r="G14" s="23"/>
      <c r="H14" s="23"/>
      <c r="I14" s="31" t="s">
        <v>7</v>
      </c>
      <c r="J14" s="32"/>
      <c r="L14" s="18"/>
    </row>
    <row r="15" spans="1:21" ht="13.5" customHeight="1">
      <c r="A15" s="5">
        <v>13</v>
      </c>
      <c r="B15" s="16">
        <v>39612.75</v>
      </c>
      <c r="C15" s="5" t="s">
        <v>24</v>
      </c>
      <c r="D15" s="3" t="s">
        <v>26</v>
      </c>
      <c r="E15" s="33" t="s">
        <v>9</v>
      </c>
      <c r="F15" s="34"/>
      <c r="G15" s="23"/>
      <c r="H15" s="23"/>
      <c r="I15" s="31" t="s">
        <v>11</v>
      </c>
      <c r="J15" s="32"/>
      <c r="L15" s="18"/>
      <c r="M15" s="19" t="s">
        <v>63</v>
      </c>
      <c r="N15" s="20" t="s">
        <v>38</v>
      </c>
      <c r="O15" s="20" t="s">
        <v>39</v>
      </c>
      <c r="P15" s="20" t="s">
        <v>25</v>
      </c>
      <c r="Q15" s="20" t="s">
        <v>40</v>
      </c>
      <c r="R15" s="20" t="s">
        <v>34</v>
      </c>
      <c r="S15" s="20" t="s">
        <v>22</v>
      </c>
      <c r="T15" s="20" t="s">
        <v>45</v>
      </c>
      <c r="U15" s="20" t="s">
        <v>41</v>
      </c>
    </row>
    <row r="16" spans="1:35" ht="13.5" customHeight="1">
      <c r="A16" s="5">
        <v>14</v>
      </c>
      <c r="B16" s="16">
        <v>39612.864583333336</v>
      </c>
      <c r="C16" s="5" t="s">
        <v>24</v>
      </c>
      <c r="D16" s="3" t="s">
        <v>27</v>
      </c>
      <c r="E16" s="33" t="s">
        <v>10</v>
      </c>
      <c r="F16" s="34"/>
      <c r="G16" s="23"/>
      <c r="H16" s="23"/>
      <c r="I16" s="31" t="s">
        <v>8</v>
      </c>
      <c r="J16" s="32"/>
      <c r="L16" s="18"/>
      <c r="M16" s="21" t="str">
        <f>AA16</f>
        <v>France</v>
      </c>
      <c r="N16" s="5">
        <f aca="true" t="shared" si="4" ref="N16:U16">AB16</f>
        <v>0</v>
      </c>
      <c r="O16" s="5">
        <f t="shared" si="4"/>
        <v>0</v>
      </c>
      <c r="P16" s="5">
        <f t="shared" si="4"/>
        <v>0</v>
      </c>
      <c r="Q16" s="5">
        <f t="shared" si="4"/>
        <v>0</v>
      </c>
      <c r="R16" s="5">
        <f t="shared" si="4"/>
        <v>0</v>
      </c>
      <c r="S16" s="5">
        <f t="shared" si="4"/>
        <v>0</v>
      </c>
      <c r="T16" s="5">
        <f t="shared" si="4"/>
        <v>0</v>
      </c>
      <c r="U16" s="4">
        <f t="shared" si="4"/>
        <v>0</v>
      </c>
      <c r="AA16" s="5" t="str">
        <f>Tables!CM62</f>
        <v>France</v>
      </c>
      <c r="AB16" s="5">
        <f>Tables!CN62</f>
        <v>0</v>
      </c>
      <c r="AC16" s="5">
        <f>Tables!CO62</f>
        <v>0</v>
      </c>
      <c r="AD16" s="5">
        <f>Tables!CP62</f>
        <v>0</v>
      </c>
      <c r="AE16" s="5">
        <f>Tables!CQ62</f>
        <v>0</v>
      </c>
      <c r="AF16" s="5">
        <f>Tables!CR62</f>
        <v>0</v>
      </c>
      <c r="AG16" s="5">
        <f>Tables!CS62</f>
        <v>0</v>
      </c>
      <c r="AH16" s="5">
        <f>Tables!CT62</f>
        <v>0</v>
      </c>
      <c r="AI16" s="5">
        <f>Tables!CU62</f>
        <v>0</v>
      </c>
    </row>
    <row r="17" spans="1:35" ht="13.5" customHeight="1">
      <c r="A17" s="5">
        <v>15</v>
      </c>
      <c r="B17" s="16">
        <v>39613.75</v>
      </c>
      <c r="C17" s="5" t="s">
        <v>25</v>
      </c>
      <c r="D17" s="3" t="s">
        <v>28</v>
      </c>
      <c r="E17" s="33" t="s">
        <v>15</v>
      </c>
      <c r="F17" s="34"/>
      <c r="G17" s="23"/>
      <c r="H17" s="23"/>
      <c r="I17" s="31" t="s">
        <v>14</v>
      </c>
      <c r="J17" s="32"/>
      <c r="L17" s="18"/>
      <c r="M17" s="21" t="str">
        <f>AA17</f>
        <v>Italy</v>
      </c>
      <c r="N17" s="5">
        <f aca="true" t="shared" si="5" ref="N17:U19">AB17</f>
        <v>0</v>
      </c>
      <c r="O17" s="5">
        <f t="shared" si="5"/>
        <v>0</v>
      </c>
      <c r="P17" s="5">
        <f t="shared" si="5"/>
        <v>0</v>
      </c>
      <c r="Q17" s="5">
        <f t="shared" si="5"/>
        <v>0</v>
      </c>
      <c r="R17" s="5">
        <f t="shared" si="5"/>
        <v>0</v>
      </c>
      <c r="S17" s="5">
        <f t="shared" si="5"/>
        <v>0</v>
      </c>
      <c r="T17" s="5">
        <f t="shared" si="5"/>
        <v>0</v>
      </c>
      <c r="U17" s="4">
        <f t="shared" si="5"/>
        <v>0</v>
      </c>
      <c r="AA17" s="5" t="str">
        <f>Tables!CM63</f>
        <v>Italy</v>
      </c>
      <c r="AB17" s="5">
        <f>Tables!CN63</f>
        <v>0</v>
      </c>
      <c r="AC17" s="5">
        <f>Tables!CO63</f>
        <v>0</v>
      </c>
      <c r="AD17" s="5">
        <f>Tables!CP63</f>
        <v>0</v>
      </c>
      <c r="AE17" s="5">
        <f>Tables!CQ63</f>
        <v>0</v>
      </c>
      <c r="AF17" s="5">
        <f>Tables!CR63</f>
        <v>0</v>
      </c>
      <c r="AG17" s="5">
        <f>Tables!CS63</f>
        <v>0</v>
      </c>
      <c r="AH17" s="5">
        <f>Tables!CT63</f>
        <v>0</v>
      </c>
      <c r="AI17" s="5">
        <f>Tables!CU63</f>
        <v>0</v>
      </c>
    </row>
    <row r="18" spans="1:35" ht="13.5" customHeight="1">
      <c r="A18" s="5">
        <v>16</v>
      </c>
      <c r="B18" s="16">
        <v>39613.864583333336</v>
      </c>
      <c r="C18" s="5" t="s">
        <v>25</v>
      </c>
      <c r="D18" s="3" t="s">
        <v>29</v>
      </c>
      <c r="E18" s="33" t="s">
        <v>12</v>
      </c>
      <c r="F18" s="34"/>
      <c r="G18" s="23"/>
      <c r="H18" s="23"/>
      <c r="I18" s="31" t="s">
        <v>13</v>
      </c>
      <c r="J18" s="32"/>
      <c r="L18" s="18"/>
      <c r="M18" s="21" t="str">
        <f>AA18</f>
        <v>Netherlands</v>
      </c>
      <c r="N18" s="5">
        <f t="shared" si="5"/>
        <v>0</v>
      </c>
      <c r="O18" s="5">
        <f t="shared" si="5"/>
        <v>0</v>
      </c>
      <c r="P18" s="5">
        <f t="shared" si="5"/>
        <v>0</v>
      </c>
      <c r="Q18" s="5">
        <f t="shared" si="5"/>
        <v>0</v>
      </c>
      <c r="R18" s="5">
        <f t="shared" si="5"/>
        <v>0</v>
      </c>
      <c r="S18" s="5">
        <f t="shared" si="5"/>
        <v>0</v>
      </c>
      <c r="T18" s="5">
        <f t="shared" si="5"/>
        <v>0</v>
      </c>
      <c r="U18" s="4">
        <f t="shared" si="5"/>
        <v>0</v>
      </c>
      <c r="AA18" s="5" t="str">
        <f>Tables!CM64</f>
        <v>Netherlands</v>
      </c>
      <c r="AB18" s="5">
        <f>Tables!CN64</f>
        <v>0</v>
      </c>
      <c r="AC18" s="5">
        <f>Tables!CO64</f>
        <v>0</v>
      </c>
      <c r="AD18" s="5">
        <f>Tables!CP64</f>
        <v>0</v>
      </c>
      <c r="AE18" s="5">
        <f>Tables!CQ64</f>
        <v>0</v>
      </c>
      <c r="AF18" s="5">
        <f>Tables!CR64</f>
        <v>0</v>
      </c>
      <c r="AG18" s="5">
        <f>Tables!CS64</f>
        <v>0</v>
      </c>
      <c r="AH18" s="5">
        <f>Tables!CT64</f>
        <v>0</v>
      </c>
      <c r="AI18" s="5">
        <f>Tables!CU64</f>
        <v>0</v>
      </c>
    </row>
    <row r="19" spans="1:35" ht="13.5" customHeight="1">
      <c r="A19" s="5">
        <v>17</v>
      </c>
      <c r="B19" s="16">
        <v>39614.864583333336</v>
      </c>
      <c r="C19" s="5" t="s">
        <v>22</v>
      </c>
      <c r="D19" s="3" t="s">
        <v>17</v>
      </c>
      <c r="E19" s="33" t="s">
        <v>3</v>
      </c>
      <c r="F19" s="34"/>
      <c r="G19" s="23"/>
      <c r="H19" s="23"/>
      <c r="I19" s="31" t="s">
        <v>1</v>
      </c>
      <c r="J19" s="32"/>
      <c r="L19" s="18"/>
      <c r="M19" s="21" t="str">
        <f>AA19</f>
        <v>Romania</v>
      </c>
      <c r="N19" s="5">
        <f t="shared" si="5"/>
        <v>0</v>
      </c>
      <c r="O19" s="5">
        <f t="shared" si="5"/>
        <v>0</v>
      </c>
      <c r="P19" s="5">
        <f t="shared" si="5"/>
        <v>0</v>
      </c>
      <c r="Q19" s="5">
        <f t="shared" si="5"/>
        <v>0</v>
      </c>
      <c r="R19" s="5">
        <f t="shared" si="5"/>
        <v>0</v>
      </c>
      <c r="S19" s="5">
        <f t="shared" si="5"/>
        <v>0</v>
      </c>
      <c r="T19" s="5">
        <f t="shared" si="5"/>
        <v>0</v>
      </c>
      <c r="U19" s="4">
        <f t="shared" si="5"/>
        <v>0</v>
      </c>
      <c r="AA19" s="5" t="str">
        <f>Tables!CM65</f>
        <v>Romania</v>
      </c>
      <c r="AB19" s="5">
        <f>Tables!CN65</f>
        <v>0</v>
      </c>
      <c r="AC19" s="5">
        <f>Tables!CO65</f>
        <v>0</v>
      </c>
      <c r="AD19" s="5">
        <f>Tables!CP65</f>
        <v>0</v>
      </c>
      <c r="AE19" s="5">
        <f>Tables!CQ65</f>
        <v>0</v>
      </c>
      <c r="AF19" s="5">
        <f>Tables!CR65</f>
        <v>0</v>
      </c>
      <c r="AG19" s="5">
        <f>Tables!CS65</f>
        <v>0</v>
      </c>
      <c r="AH19" s="5">
        <f>Tables!CT65</f>
        <v>0</v>
      </c>
      <c r="AI19" s="5">
        <f>Tables!CU65</f>
        <v>0</v>
      </c>
    </row>
    <row r="20" spans="1:12" ht="13.5" customHeight="1">
      <c r="A20" s="5">
        <v>18</v>
      </c>
      <c r="B20" s="16">
        <v>39614.864583333336</v>
      </c>
      <c r="C20" s="5" t="s">
        <v>22</v>
      </c>
      <c r="D20" s="3" t="s">
        <v>18</v>
      </c>
      <c r="E20" s="33" t="s">
        <v>2</v>
      </c>
      <c r="F20" s="34"/>
      <c r="G20" s="23"/>
      <c r="H20" s="23"/>
      <c r="I20" s="31" t="s">
        <v>0</v>
      </c>
      <c r="J20" s="32"/>
      <c r="L20" s="18"/>
    </row>
    <row r="21" spans="1:21" ht="13.5" customHeight="1">
      <c r="A21" s="5">
        <v>19</v>
      </c>
      <c r="B21" s="16">
        <v>39615.864583333336</v>
      </c>
      <c r="C21" s="5" t="s">
        <v>23</v>
      </c>
      <c r="D21" s="3" t="s">
        <v>20</v>
      </c>
      <c r="E21" s="33" t="s">
        <v>7</v>
      </c>
      <c r="F21" s="34"/>
      <c r="G21" s="23"/>
      <c r="H21" s="23"/>
      <c r="I21" s="31" t="s">
        <v>5</v>
      </c>
      <c r="J21" s="32"/>
      <c r="L21" s="18"/>
      <c r="M21" s="19" t="s">
        <v>64</v>
      </c>
      <c r="N21" s="20" t="s">
        <v>38</v>
      </c>
      <c r="O21" s="20" t="s">
        <v>39</v>
      </c>
      <c r="P21" s="20" t="s">
        <v>25</v>
      </c>
      <c r="Q21" s="20" t="s">
        <v>40</v>
      </c>
      <c r="R21" s="20" t="s">
        <v>34</v>
      </c>
      <c r="S21" s="20" t="s">
        <v>22</v>
      </c>
      <c r="T21" s="20" t="s">
        <v>45</v>
      </c>
      <c r="U21" s="20" t="s">
        <v>41</v>
      </c>
    </row>
    <row r="22" spans="1:35" ht="13.5" customHeight="1">
      <c r="A22" s="5">
        <v>20</v>
      </c>
      <c r="B22" s="16">
        <v>39615.864583333336</v>
      </c>
      <c r="C22" s="5" t="s">
        <v>23</v>
      </c>
      <c r="D22" s="3" t="s">
        <v>19</v>
      </c>
      <c r="E22" s="33" t="s">
        <v>4</v>
      </c>
      <c r="F22" s="34"/>
      <c r="G22" s="23"/>
      <c r="H22" s="23"/>
      <c r="I22" s="31" t="s">
        <v>6</v>
      </c>
      <c r="J22" s="32"/>
      <c r="L22" s="18"/>
      <c r="M22" s="21" t="str">
        <f>AA22</f>
        <v>Greece</v>
      </c>
      <c r="N22" s="5">
        <f aca="true" t="shared" si="6" ref="N22:U22">AB22</f>
        <v>0</v>
      </c>
      <c r="O22" s="5">
        <f t="shared" si="6"/>
        <v>0</v>
      </c>
      <c r="P22" s="5">
        <f t="shared" si="6"/>
        <v>0</v>
      </c>
      <c r="Q22" s="5">
        <f t="shared" si="6"/>
        <v>0</v>
      </c>
      <c r="R22" s="5">
        <f t="shared" si="6"/>
        <v>0</v>
      </c>
      <c r="S22" s="5">
        <f t="shared" si="6"/>
        <v>0</v>
      </c>
      <c r="T22" s="5">
        <f t="shared" si="6"/>
        <v>0</v>
      </c>
      <c r="U22" s="4">
        <f t="shared" si="6"/>
        <v>0</v>
      </c>
      <c r="AA22" s="5" t="str">
        <f>Tables!CM92</f>
        <v>Greece</v>
      </c>
      <c r="AB22" s="5">
        <f>Tables!CN92</f>
        <v>0</v>
      </c>
      <c r="AC22" s="5">
        <f>Tables!CO92</f>
        <v>0</v>
      </c>
      <c r="AD22" s="5">
        <f>Tables!CP92</f>
        <v>0</v>
      </c>
      <c r="AE22" s="5">
        <f>Tables!CQ92</f>
        <v>0</v>
      </c>
      <c r="AF22" s="5">
        <f>Tables!CR92</f>
        <v>0</v>
      </c>
      <c r="AG22" s="5">
        <f>Tables!CS92</f>
        <v>0</v>
      </c>
      <c r="AH22" s="5">
        <f>Tables!CT92</f>
        <v>0</v>
      </c>
      <c r="AI22" s="5">
        <f>Tables!CU92</f>
        <v>0</v>
      </c>
    </row>
    <row r="23" spans="1:35" ht="13.5" customHeight="1">
      <c r="A23" s="5">
        <v>21</v>
      </c>
      <c r="B23" s="16">
        <v>39616.864583333336</v>
      </c>
      <c r="C23" s="5" t="s">
        <v>24</v>
      </c>
      <c r="D23" s="3" t="s">
        <v>27</v>
      </c>
      <c r="E23" s="33" t="s">
        <v>10</v>
      </c>
      <c r="F23" s="34"/>
      <c r="G23" s="23"/>
      <c r="H23" s="23"/>
      <c r="I23" s="31" t="s">
        <v>11</v>
      </c>
      <c r="J23" s="32"/>
      <c r="L23" s="18"/>
      <c r="M23" s="21" t="str">
        <f>AA23</f>
        <v>Russia</v>
      </c>
      <c r="N23" s="5">
        <f aca="true" t="shared" si="7" ref="N23:U25">AB23</f>
        <v>0</v>
      </c>
      <c r="O23" s="5">
        <f t="shared" si="7"/>
        <v>0</v>
      </c>
      <c r="P23" s="5">
        <f t="shared" si="7"/>
        <v>0</v>
      </c>
      <c r="Q23" s="5">
        <f t="shared" si="7"/>
        <v>0</v>
      </c>
      <c r="R23" s="5">
        <f t="shared" si="7"/>
        <v>0</v>
      </c>
      <c r="S23" s="5">
        <f t="shared" si="7"/>
        <v>0</v>
      </c>
      <c r="T23" s="5">
        <f t="shared" si="7"/>
        <v>0</v>
      </c>
      <c r="U23" s="4">
        <f t="shared" si="7"/>
        <v>0</v>
      </c>
      <c r="AA23" s="5" t="str">
        <f>Tables!CM93</f>
        <v>Russia</v>
      </c>
      <c r="AB23" s="5">
        <f>Tables!CN93</f>
        <v>0</v>
      </c>
      <c r="AC23" s="5">
        <f>Tables!CO93</f>
        <v>0</v>
      </c>
      <c r="AD23" s="5">
        <f>Tables!CP93</f>
        <v>0</v>
      </c>
      <c r="AE23" s="5">
        <f>Tables!CQ93</f>
        <v>0</v>
      </c>
      <c r="AF23" s="5">
        <f>Tables!CR93</f>
        <v>0</v>
      </c>
      <c r="AG23" s="5">
        <f>Tables!CS93</f>
        <v>0</v>
      </c>
      <c r="AH23" s="5">
        <f>Tables!CT93</f>
        <v>0</v>
      </c>
      <c r="AI23" s="5">
        <f>Tables!CU93</f>
        <v>0</v>
      </c>
    </row>
    <row r="24" spans="1:35" ht="13.5" customHeight="1">
      <c r="A24" s="5">
        <v>22</v>
      </c>
      <c r="B24" s="16">
        <v>39616.864583333336</v>
      </c>
      <c r="C24" s="5" t="s">
        <v>24</v>
      </c>
      <c r="D24" s="3" t="s">
        <v>26</v>
      </c>
      <c r="E24" s="33" t="s">
        <v>8</v>
      </c>
      <c r="F24" s="34"/>
      <c r="G24" s="23"/>
      <c r="H24" s="23"/>
      <c r="I24" s="31" t="s">
        <v>9</v>
      </c>
      <c r="J24" s="32"/>
      <c r="L24" s="18"/>
      <c r="M24" s="21" t="str">
        <f>AA24</f>
        <v>Spain</v>
      </c>
      <c r="N24" s="5">
        <f t="shared" si="7"/>
        <v>0</v>
      </c>
      <c r="O24" s="5">
        <f t="shared" si="7"/>
        <v>0</v>
      </c>
      <c r="P24" s="5">
        <f t="shared" si="7"/>
        <v>0</v>
      </c>
      <c r="Q24" s="5">
        <f t="shared" si="7"/>
        <v>0</v>
      </c>
      <c r="R24" s="5">
        <f t="shared" si="7"/>
        <v>0</v>
      </c>
      <c r="S24" s="5">
        <f t="shared" si="7"/>
        <v>0</v>
      </c>
      <c r="T24" s="5">
        <f t="shared" si="7"/>
        <v>0</v>
      </c>
      <c r="U24" s="4">
        <f t="shared" si="7"/>
        <v>0</v>
      </c>
      <c r="AA24" s="5" t="str">
        <f>Tables!CM94</f>
        <v>Spain</v>
      </c>
      <c r="AB24" s="5">
        <f>Tables!CN94</f>
        <v>0</v>
      </c>
      <c r="AC24" s="5">
        <f>Tables!CO94</f>
        <v>0</v>
      </c>
      <c r="AD24" s="5">
        <f>Tables!CP94</f>
        <v>0</v>
      </c>
      <c r="AE24" s="5">
        <f>Tables!CQ94</f>
        <v>0</v>
      </c>
      <c r="AF24" s="5">
        <f>Tables!CR94</f>
        <v>0</v>
      </c>
      <c r="AG24" s="5">
        <f>Tables!CS94</f>
        <v>0</v>
      </c>
      <c r="AH24" s="5">
        <f>Tables!CT94</f>
        <v>0</v>
      </c>
      <c r="AI24" s="5">
        <f>Tables!CU94</f>
        <v>0</v>
      </c>
    </row>
    <row r="25" spans="1:35" ht="13.5" customHeight="1">
      <c r="A25" s="5">
        <v>23</v>
      </c>
      <c r="B25" s="16">
        <v>39617.864583333336</v>
      </c>
      <c r="C25" s="5" t="s">
        <v>25</v>
      </c>
      <c r="D25" s="3" t="s">
        <v>29</v>
      </c>
      <c r="E25" s="33" t="s">
        <v>12</v>
      </c>
      <c r="F25" s="34"/>
      <c r="G25" s="23"/>
      <c r="H25" s="23"/>
      <c r="I25" s="31" t="s">
        <v>14</v>
      </c>
      <c r="J25" s="32"/>
      <c r="L25" s="18"/>
      <c r="M25" s="21" t="str">
        <f>AA25</f>
        <v>Sweden</v>
      </c>
      <c r="N25" s="5">
        <f t="shared" si="7"/>
        <v>0</v>
      </c>
      <c r="O25" s="5">
        <f t="shared" si="7"/>
        <v>0</v>
      </c>
      <c r="P25" s="5">
        <f t="shared" si="7"/>
        <v>0</v>
      </c>
      <c r="Q25" s="5">
        <f t="shared" si="7"/>
        <v>0</v>
      </c>
      <c r="R25" s="5">
        <f t="shared" si="7"/>
        <v>0</v>
      </c>
      <c r="S25" s="5">
        <f t="shared" si="7"/>
        <v>0</v>
      </c>
      <c r="T25" s="5">
        <f t="shared" si="7"/>
        <v>0</v>
      </c>
      <c r="U25" s="4">
        <f t="shared" si="7"/>
        <v>0</v>
      </c>
      <c r="AA25" s="5" t="str">
        <f>Tables!CM95</f>
        <v>Sweden</v>
      </c>
      <c r="AB25" s="5">
        <f>Tables!CN95</f>
        <v>0</v>
      </c>
      <c r="AC25" s="5">
        <f>Tables!CO95</f>
        <v>0</v>
      </c>
      <c r="AD25" s="5">
        <f>Tables!CP95</f>
        <v>0</v>
      </c>
      <c r="AE25" s="5">
        <f>Tables!CQ95</f>
        <v>0</v>
      </c>
      <c r="AF25" s="5">
        <f>Tables!CR95</f>
        <v>0</v>
      </c>
      <c r="AG25" s="5">
        <f>Tables!CS95</f>
        <v>0</v>
      </c>
      <c r="AH25" s="5">
        <f>Tables!CT95</f>
        <v>0</v>
      </c>
      <c r="AI25" s="5">
        <f>Tables!CU95</f>
        <v>0</v>
      </c>
    </row>
    <row r="26" spans="1:12" ht="13.5" customHeight="1">
      <c r="A26" s="5">
        <v>24</v>
      </c>
      <c r="B26" s="16">
        <v>39617.864583333336</v>
      </c>
      <c r="C26" s="5" t="s">
        <v>25</v>
      </c>
      <c r="D26" s="3" t="s">
        <v>28</v>
      </c>
      <c r="E26" s="33" t="s">
        <v>13</v>
      </c>
      <c r="F26" s="34"/>
      <c r="G26" s="23"/>
      <c r="H26" s="23"/>
      <c r="I26" s="31" t="s">
        <v>15</v>
      </c>
      <c r="J26" s="32"/>
      <c r="L26" s="18"/>
    </row>
    <row r="27" spans="1:35" s="8" customFormat="1" ht="6" customHeight="1">
      <c r="A27" s="7"/>
      <c r="B27" s="17"/>
      <c r="C27" s="7"/>
      <c r="E27" s="9"/>
      <c r="F27" s="10"/>
      <c r="G27" s="10"/>
      <c r="H27" s="10"/>
      <c r="I27" s="10"/>
      <c r="J27" s="14"/>
      <c r="L27" s="18"/>
      <c r="N27" s="7"/>
      <c r="O27" s="7"/>
      <c r="P27" s="7"/>
      <c r="Q27" s="7"/>
      <c r="R27" s="7"/>
      <c r="S27" s="7"/>
      <c r="T27" s="7"/>
      <c r="U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s="8" customFormat="1" ht="13.5" customHeight="1">
      <c r="A28" s="7"/>
      <c r="B28" s="17"/>
      <c r="C28" s="7"/>
      <c r="E28" s="9"/>
      <c r="F28" s="11" t="s">
        <v>31</v>
      </c>
      <c r="G28" s="30" t="s">
        <v>30</v>
      </c>
      <c r="H28" s="30"/>
      <c r="I28" s="12" t="s">
        <v>31</v>
      </c>
      <c r="J28" s="14"/>
      <c r="L28" s="18"/>
      <c r="N28" s="7"/>
      <c r="O28" s="7"/>
      <c r="P28" s="7"/>
      <c r="Q28" s="7"/>
      <c r="R28" s="7"/>
      <c r="S28" s="7"/>
      <c r="T28" s="7"/>
      <c r="U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12" ht="13.5" customHeight="1">
      <c r="A29" s="5">
        <v>25</v>
      </c>
      <c r="B29" s="16">
        <v>39618.864583333336</v>
      </c>
      <c r="C29" s="5" t="s">
        <v>32</v>
      </c>
      <c r="D29" s="3" t="s">
        <v>17</v>
      </c>
      <c r="E29" s="1">
        <f>IF(N4=3,M4,"")</f>
      </c>
      <c r="F29" s="13"/>
      <c r="G29" s="23"/>
      <c r="H29" s="23"/>
      <c r="I29" s="22"/>
      <c r="J29" s="2">
        <f>IF(N11=3,M11,"")</f>
      </c>
      <c r="L29" s="18"/>
    </row>
    <row r="30" spans="1:12" ht="13.5" customHeight="1">
      <c r="A30" s="5">
        <v>26</v>
      </c>
      <c r="B30" s="16">
        <v>39619.864583333336</v>
      </c>
      <c r="C30" s="5" t="s">
        <v>32</v>
      </c>
      <c r="D30" s="3" t="s">
        <v>19</v>
      </c>
      <c r="E30" s="1">
        <f>IF(N10=3,M10,"")</f>
      </c>
      <c r="F30" s="13"/>
      <c r="G30" s="23"/>
      <c r="H30" s="23"/>
      <c r="I30" s="22"/>
      <c r="J30" s="2">
        <f>IF(N5=3,M5,"")</f>
      </c>
      <c r="L30" s="18"/>
    </row>
    <row r="31" spans="1:12" ht="13.5" customHeight="1">
      <c r="A31" s="5">
        <v>27</v>
      </c>
      <c r="B31" s="16">
        <v>39620.864583333336</v>
      </c>
      <c r="C31" s="5" t="s">
        <v>32</v>
      </c>
      <c r="D31" s="3" t="s">
        <v>17</v>
      </c>
      <c r="E31" s="1">
        <f>IF(N16=3,M16,"")</f>
      </c>
      <c r="F31" s="13"/>
      <c r="G31" s="23"/>
      <c r="H31" s="23"/>
      <c r="I31" s="22"/>
      <c r="J31" s="2">
        <f>IF(N23=3,M23,"")</f>
      </c>
      <c r="L31" s="18"/>
    </row>
    <row r="32" spans="1:12" ht="13.5" customHeight="1">
      <c r="A32" s="5">
        <v>28</v>
      </c>
      <c r="B32" s="16">
        <v>39621.864583333336</v>
      </c>
      <c r="C32" s="5" t="s">
        <v>32</v>
      </c>
      <c r="D32" s="3" t="s">
        <v>19</v>
      </c>
      <c r="E32" s="1">
        <f>IF(N22=3,M22,"")</f>
      </c>
      <c r="F32" s="13"/>
      <c r="G32" s="23"/>
      <c r="H32" s="23"/>
      <c r="I32" s="22"/>
      <c r="J32" s="2">
        <f>IF(N17=3,M17,"")</f>
      </c>
      <c r="L32" s="18"/>
    </row>
    <row r="33" spans="1:12" ht="13.5" customHeight="1">
      <c r="A33" s="5">
        <v>29</v>
      </c>
      <c r="B33" s="16">
        <v>39624.864583333336</v>
      </c>
      <c r="C33" s="5" t="s">
        <v>33</v>
      </c>
      <c r="D33" s="3" t="s">
        <v>17</v>
      </c>
      <c r="E33" s="1">
        <f>IF(G29+F29&gt;H29+I29,E29,IF(G29+F29=H29+I29,"",IF(G29+F29&lt;H29+I29,J29,"")))</f>
      </c>
      <c r="F33" s="13"/>
      <c r="G33" s="23"/>
      <c r="H33" s="23"/>
      <c r="I33" s="22"/>
      <c r="J33" s="2">
        <f>IF(G30+F30&gt;H30+I30,E30,IF(G30+F30=H30+I30,"",IF(G30+F30&lt;H30+I30,J30,"")))</f>
      </c>
      <c r="L33" s="18"/>
    </row>
    <row r="34" spans="1:12" ht="13.5" customHeight="1">
      <c r="A34" s="5">
        <v>30</v>
      </c>
      <c r="B34" s="16">
        <v>39625.864583333336</v>
      </c>
      <c r="C34" s="5" t="s">
        <v>33</v>
      </c>
      <c r="D34" s="3" t="s">
        <v>19</v>
      </c>
      <c r="E34" s="1">
        <f>IF(G31+F31&gt;H31+I31,E31,IF(G31+F31=H31+I31,"",IF(G31+F31&lt;H31+I31,J31,"")))</f>
      </c>
      <c r="F34" s="13"/>
      <c r="G34" s="23"/>
      <c r="H34" s="23"/>
      <c r="I34" s="22"/>
      <c r="J34" s="2">
        <f>IF(G32+F32&gt;H32+I32,E32,IF(G32+F32=H32+I32,"",IF(G32+F32&lt;H32+I32,J32,"")))</f>
      </c>
      <c r="L34" s="18"/>
    </row>
    <row r="35" spans="1:12" ht="13.5" customHeight="1">
      <c r="A35" s="5">
        <v>31</v>
      </c>
      <c r="B35" s="16">
        <v>39628.864583333336</v>
      </c>
      <c r="C35" s="5" t="s">
        <v>34</v>
      </c>
      <c r="D35" s="3" t="s">
        <v>19</v>
      </c>
      <c r="E35" s="1">
        <f>IF(G33+F33&gt;H33+I33,E33,IF(G33+F33=H33+I33,"",IF(G33+F33&lt;H33+I33,J33,"")))</f>
      </c>
      <c r="F35" s="13"/>
      <c r="G35" s="23"/>
      <c r="H35" s="23"/>
      <c r="I35" s="22"/>
      <c r="J35" s="2">
        <f>IF(G34+F34&gt;H34+I34,E34,IF(G34+F34=H34+I34,"",IF(G34+F34&lt;H34+I34,J34,"")))</f>
      </c>
      <c r="L35" s="18"/>
    </row>
  </sheetData>
  <mergeCells count="50">
    <mergeCell ref="E3:F3"/>
    <mergeCell ref="E4:F4"/>
    <mergeCell ref="E5:F5"/>
    <mergeCell ref="E6:F6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I3:J3"/>
    <mergeCell ref="I4:J4"/>
    <mergeCell ref="I5:J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G1:H1"/>
    <mergeCell ref="G28:H28"/>
    <mergeCell ref="I23:J23"/>
    <mergeCell ref="I24:J24"/>
    <mergeCell ref="I25:J25"/>
    <mergeCell ref="I26:J26"/>
    <mergeCell ref="I19:J19"/>
    <mergeCell ref="I20:J20"/>
    <mergeCell ref="I21:J21"/>
    <mergeCell ref="I22:J22"/>
  </mergeCells>
  <printOptions horizontalCentered="1" verticalCentered="1"/>
  <pageMargins left="0.35433070866141736" right="0.35433070866141736" top="0.3937007874015748" bottom="0.3937007874015748" header="0.11811023622047245" footer="0.118110236220472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U114"/>
  <sheetViews>
    <sheetView workbookViewId="0" topLeftCell="A1">
      <selection activeCell="A2" sqref="A2"/>
    </sheetView>
  </sheetViews>
  <sheetFormatPr defaultColWidth="9.33203125" defaultRowHeight="11.25"/>
  <cols>
    <col min="1" max="1" width="6.83203125" style="24" customWidth="1"/>
    <col min="2" max="2" width="6.83203125" style="25" customWidth="1"/>
    <col min="3" max="4" width="6.83203125" style="24" customWidth="1"/>
    <col min="5" max="6" width="6.83203125" style="25" customWidth="1"/>
    <col min="7" max="40" width="6.83203125" style="24" customWidth="1"/>
    <col min="41" max="41" width="6.83203125" style="25" customWidth="1"/>
    <col min="42" max="46" width="6.83203125" style="24" customWidth="1"/>
    <col min="47" max="49" width="6.83203125" style="25" customWidth="1"/>
    <col min="50" max="54" width="6.83203125" style="24" customWidth="1"/>
    <col min="55" max="57" width="6.83203125" style="25" customWidth="1"/>
    <col min="58" max="65" width="6.83203125" style="24" customWidth="1"/>
    <col min="66" max="66" width="6.83203125" style="25" customWidth="1"/>
    <col min="67" max="73" width="6.83203125" style="24" customWidth="1"/>
    <col min="74" max="74" width="6.83203125" style="27" customWidth="1"/>
    <col min="75" max="80" width="6.83203125" style="25" customWidth="1"/>
    <col min="81" max="88" width="6.83203125" style="24" customWidth="1"/>
    <col min="89" max="89" width="6.83203125" style="25" customWidth="1"/>
    <col min="90" max="90" width="6.83203125" style="24" customWidth="1"/>
    <col min="91" max="91" width="6.83203125" style="25" customWidth="1"/>
    <col min="92" max="92" width="6.83203125" style="24" customWidth="1"/>
    <col min="93" max="16384" width="6.83203125" style="25" customWidth="1"/>
  </cols>
  <sheetData>
    <row r="1" spans="1:99" ht="9.75">
      <c r="A1" s="24" t="s">
        <v>22</v>
      </c>
      <c r="B1" s="25" t="s">
        <v>37</v>
      </c>
      <c r="C1" s="24">
        <f>IF(EURO_08!G11="","",EURO_08!G11)</f>
      </c>
      <c r="D1" s="24">
        <f>IF(EURO_08!H11="","",EURO_08!H11)</f>
      </c>
      <c r="E1" s="26" t="s">
        <v>42</v>
      </c>
      <c r="G1" s="24">
        <f aca="true" t="shared" si="0" ref="G1:G6">IF(C1="","",IF(C1&gt;D1,3,IF(C1=D1,1,IF(C1&lt;D1,0,""))))</f>
      </c>
      <c r="H1" s="24">
        <f aca="true" t="shared" si="1" ref="H1:H6">IF(D1="","",IF(D1&gt;C1,3,IF(D1=C1,1,IF(D1&lt;C1,0,""))))</f>
      </c>
      <c r="I1" s="24">
        <f aca="true" t="shared" si="2" ref="I1:J6">IF(G1="",0,G1)</f>
        <v>0</v>
      </c>
      <c r="J1" s="24">
        <f t="shared" si="2"/>
        <v>0</v>
      </c>
      <c r="K1" s="24">
        <f aca="true" t="shared" si="3" ref="K1:L6">IF(C1="",0,C1)</f>
        <v>0</v>
      </c>
      <c r="L1" s="24">
        <f t="shared" si="3"/>
        <v>0</v>
      </c>
      <c r="N1" s="24" t="s">
        <v>37</v>
      </c>
      <c r="X1" s="24" t="s">
        <v>68</v>
      </c>
      <c r="Y1" s="24" t="s">
        <v>41</v>
      </c>
      <c r="Z1" s="27" t="s">
        <v>46</v>
      </c>
      <c r="AC1" s="24" t="s">
        <v>37</v>
      </c>
      <c r="AD1" s="24" t="s">
        <v>42</v>
      </c>
      <c r="AE1" s="24" t="s">
        <v>69</v>
      </c>
      <c r="AF1" s="24" t="s">
        <v>44</v>
      </c>
      <c r="AI1" s="24" t="s">
        <v>37</v>
      </c>
      <c r="AJ1" s="24" t="s">
        <v>42</v>
      </c>
      <c r="AK1" s="24" t="s">
        <v>43</v>
      </c>
      <c r="AL1" s="24" t="s">
        <v>44</v>
      </c>
      <c r="AN1" s="27" t="s">
        <v>48</v>
      </c>
      <c r="AO1" s="24"/>
      <c r="AQ1" s="24" t="s">
        <v>37</v>
      </c>
      <c r="AR1" s="24" t="s">
        <v>42</v>
      </c>
      <c r="AS1" s="24" t="s">
        <v>43</v>
      </c>
      <c r="AT1" s="24" t="s">
        <v>44</v>
      </c>
      <c r="AU1" s="24"/>
      <c r="AV1" s="27" t="s">
        <v>49</v>
      </c>
      <c r="AW1" s="24"/>
      <c r="AY1" s="24" t="s">
        <v>37</v>
      </c>
      <c r="AZ1" s="24" t="s">
        <v>42</v>
      </c>
      <c r="BA1" s="24" t="s">
        <v>43</v>
      </c>
      <c r="BB1" s="24" t="s">
        <v>44</v>
      </c>
      <c r="BC1" s="24"/>
      <c r="BD1" s="27" t="s">
        <v>50</v>
      </c>
      <c r="BH1" s="24" t="s">
        <v>37</v>
      </c>
      <c r="BI1" s="24" t="s">
        <v>42</v>
      </c>
      <c r="BJ1" s="24" t="s">
        <v>43</v>
      </c>
      <c r="BK1" s="24" t="s">
        <v>44</v>
      </c>
      <c r="BM1" s="27" t="s">
        <v>45</v>
      </c>
      <c r="BQ1" s="24" t="s">
        <v>37</v>
      </c>
      <c r="BR1" s="24" t="s">
        <v>42</v>
      </c>
      <c r="BS1" s="24" t="s">
        <v>43</v>
      </c>
      <c r="BT1" s="24" t="s">
        <v>44</v>
      </c>
      <c r="BV1" s="27" t="s">
        <v>51</v>
      </c>
      <c r="CC1" s="24" t="s">
        <v>38</v>
      </c>
      <c r="CD1" s="24" t="s">
        <v>39</v>
      </c>
      <c r="CE1" s="24" t="s">
        <v>25</v>
      </c>
      <c r="CF1" s="24" t="s">
        <v>40</v>
      </c>
      <c r="CG1" s="24" t="s">
        <v>34</v>
      </c>
      <c r="CH1" s="24" t="s">
        <v>22</v>
      </c>
      <c r="CI1" s="24" t="s">
        <v>45</v>
      </c>
      <c r="CJ1" s="24" t="s">
        <v>41</v>
      </c>
      <c r="CL1" s="24" t="s">
        <v>52</v>
      </c>
      <c r="CN1" s="24" t="s">
        <v>38</v>
      </c>
      <c r="CO1" s="24" t="s">
        <v>39</v>
      </c>
      <c r="CP1" s="24" t="s">
        <v>25</v>
      </c>
      <c r="CQ1" s="24" t="s">
        <v>40</v>
      </c>
      <c r="CR1" s="24" t="s">
        <v>34</v>
      </c>
      <c r="CS1" s="24" t="s">
        <v>22</v>
      </c>
      <c r="CT1" s="24" t="s">
        <v>45</v>
      </c>
      <c r="CU1" s="24" t="s">
        <v>41</v>
      </c>
    </row>
    <row r="2" spans="2:99" ht="9.75">
      <c r="B2" s="25" t="s">
        <v>69</v>
      </c>
      <c r="C2" s="24">
        <f>IF(EURO_08!G12="","",EURO_08!G12)</f>
      </c>
      <c r="D2" s="24">
        <f>IF(EURO_08!H12="","",EURO_08!H12)</f>
      </c>
      <c r="E2" s="26" t="s">
        <v>44</v>
      </c>
      <c r="G2" s="24">
        <f t="shared" si="0"/>
      </c>
      <c r="H2" s="24">
        <f t="shared" si="1"/>
      </c>
      <c r="I2" s="24">
        <f t="shared" si="2"/>
        <v>0</v>
      </c>
      <c r="J2" s="24">
        <f t="shared" si="2"/>
        <v>0</v>
      </c>
      <c r="K2" s="24">
        <f t="shared" si="3"/>
        <v>0</v>
      </c>
      <c r="L2" s="24">
        <f t="shared" si="3"/>
        <v>0</v>
      </c>
      <c r="N2" s="27" t="s">
        <v>38</v>
      </c>
      <c r="O2" s="27" t="s">
        <v>39</v>
      </c>
      <c r="P2" s="24" t="s">
        <v>25</v>
      </c>
      <c r="Q2" s="24" t="s">
        <v>40</v>
      </c>
      <c r="R2" s="24" t="s">
        <v>34</v>
      </c>
      <c r="S2" s="24" t="s">
        <v>22</v>
      </c>
      <c r="T2" s="24" t="s">
        <v>45</v>
      </c>
      <c r="U2" s="24" t="s">
        <v>41</v>
      </c>
      <c r="W2" s="24" t="s">
        <v>37</v>
      </c>
      <c r="X2" s="24">
        <f>N6</f>
        <v>0</v>
      </c>
      <c r="Y2" s="24">
        <f>U6</f>
        <v>0</v>
      </c>
      <c r="Z2" s="27">
        <f>IF(X2=0,0,Y2*1000000)</f>
        <v>0</v>
      </c>
      <c r="AB2" s="24" t="s">
        <v>37</v>
      </c>
      <c r="AC2" s="24" t="s">
        <v>47</v>
      </c>
      <c r="AD2" s="24">
        <f>IF(C1="",0,IF(D1="",0,1))</f>
        <v>0</v>
      </c>
      <c r="AE2" s="24">
        <f>IF(C3="",0,IF(D3="",0,1))</f>
        <v>0</v>
      </c>
      <c r="AF2" s="24">
        <f>IF(C5="",0,IF(D5="",0,1))</f>
        <v>0</v>
      </c>
      <c r="AH2" s="24" t="s">
        <v>37</v>
      </c>
      <c r="AI2" s="24" t="s">
        <v>47</v>
      </c>
      <c r="AJ2" s="24">
        <f>IF(AD2=0,0,IF(Z2=Z3,I1,0))</f>
        <v>0</v>
      </c>
      <c r="AK2" s="24">
        <f>IF(AE2=0,0,IF(Z2=Z4,I3,0))</f>
        <v>0</v>
      </c>
      <c r="AL2" s="24">
        <f>IF(AF2=0,0,IF(Z2=Z5,I5,0))</f>
        <v>0</v>
      </c>
      <c r="AM2" s="24">
        <f>SUM(AJ2*100000)+(AK2*100000)+(AL2*100000)</f>
        <v>0</v>
      </c>
      <c r="AN2" s="27">
        <f>Z2+AM2</f>
        <v>0</v>
      </c>
      <c r="AO2" s="28"/>
      <c r="AP2" s="24" t="s">
        <v>37</v>
      </c>
      <c r="AQ2" s="24" t="s">
        <v>47</v>
      </c>
      <c r="AR2" s="24">
        <f>IF(AD2=0,0,IF(AN2=AN3,K1-L1,0))</f>
        <v>0</v>
      </c>
      <c r="AS2" s="24">
        <f>IF(AE2=0,0,IF(AN2=AN4,K3-L3,0))</f>
        <v>0</v>
      </c>
      <c r="AT2" s="24">
        <f>IF(AF2=0,0,IF(AN2=AN5,K5-L5,0))</f>
        <v>0</v>
      </c>
      <c r="AU2" s="25">
        <f>SUM(AR2*10000)+(AS2*10000)+(AT2*10000)</f>
        <v>0</v>
      </c>
      <c r="AV2" s="28">
        <f>SUM(AN2+AU2)</f>
        <v>0</v>
      </c>
      <c r="AX2" s="24" t="s">
        <v>37</v>
      </c>
      <c r="AY2" s="24" t="s">
        <v>47</v>
      </c>
      <c r="AZ2" s="24">
        <f>IF(AD2=0,0,IF(AV2=AV3,K1,0))</f>
        <v>0</v>
      </c>
      <c r="BA2" s="24">
        <f>IF(AE2=0,0,IF(AV2=AV4,K3,0))</f>
        <v>0</v>
      </c>
      <c r="BB2" s="24">
        <f>IF(AF2=0,0,IF(AV2=AV5,K5,0))</f>
        <v>0</v>
      </c>
      <c r="BC2" s="25">
        <f>SUM(AZ2*1000)+(BA2*1000)+(BB2*1000)</f>
        <v>0</v>
      </c>
      <c r="BD2" s="28">
        <f>SUM(AV2+BC2)</f>
        <v>0</v>
      </c>
      <c r="BF2" s="24" t="s">
        <v>37</v>
      </c>
      <c r="BG2" s="24">
        <f>T6</f>
        <v>0</v>
      </c>
      <c r="BH2" s="24" t="s">
        <v>47</v>
      </c>
      <c r="BI2" s="24">
        <f>IF(BD2=BD3,1,0)</f>
        <v>1</v>
      </c>
      <c r="BJ2" s="24">
        <f>IF(BD2=BD4,1,0)</f>
        <v>1</v>
      </c>
      <c r="BK2" s="24">
        <f>IF(BD2=BD5,1,0)</f>
        <v>1</v>
      </c>
      <c r="BL2" s="24">
        <f>IF(BI2=1,BG2*100,IF(BJ2=1,BG2*100,IF(BK2=1,BG2*100,0)))</f>
        <v>0</v>
      </c>
      <c r="BM2" s="27">
        <f>SUM(BD2+BL2)</f>
        <v>0</v>
      </c>
      <c r="BO2" s="24" t="s">
        <v>37</v>
      </c>
      <c r="BP2" s="24">
        <f>R6</f>
        <v>0</v>
      </c>
      <c r="BQ2" s="24" t="s">
        <v>47</v>
      </c>
      <c r="BR2" s="24">
        <f>IF(BM2=BM3,1,0)</f>
        <v>1</v>
      </c>
      <c r="BS2" s="24">
        <f>IF(BM2=BM4,1,0)</f>
        <v>1</v>
      </c>
      <c r="BT2" s="24">
        <f>IF(BM2=BM5,1,0)</f>
        <v>1</v>
      </c>
      <c r="BU2" s="24">
        <f>IF(BR2=1,BP2*10,IF(BS2=1,BP2*10,IF(BT2=1,BP2*10,0)))</f>
        <v>0</v>
      </c>
      <c r="BV2" s="27">
        <f>SUM(BM2+BU2)</f>
        <v>0</v>
      </c>
      <c r="BX2" s="24" t="s">
        <v>37</v>
      </c>
      <c r="BY2" s="25">
        <v>4</v>
      </c>
      <c r="BZ2" s="28">
        <f>SUM(BV2+BY2)</f>
        <v>4</v>
      </c>
      <c r="CB2" s="25" t="s">
        <v>0</v>
      </c>
      <c r="CC2" s="24">
        <f>N6</f>
        <v>0</v>
      </c>
      <c r="CD2" s="24">
        <f aca="true" t="shared" si="4" ref="CD2:CJ2">O6</f>
        <v>0</v>
      </c>
      <c r="CE2" s="24">
        <f t="shared" si="4"/>
        <v>0</v>
      </c>
      <c r="CF2" s="24">
        <f t="shared" si="4"/>
        <v>0</v>
      </c>
      <c r="CG2" s="24">
        <f t="shared" si="4"/>
        <v>0</v>
      </c>
      <c r="CH2" s="24">
        <f t="shared" si="4"/>
        <v>0</v>
      </c>
      <c r="CI2" s="24">
        <f t="shared" si="4"/>
        <v>0</v>
      </c>
      <c r="CJ2" s="24">
        <f t="shared" si="4"/>
        <v>0</v>
      </c>
      <c r="CL2" s="24">
        <f>RANK(BZ2,BZ2:BZ5,0)</f>
        <v>1</v>
      </c>
      <c r="CM2" s="25" t="str">
        <f>IF(CL2=1,CB2,IF(CL3=1,CB3,IF(CL4=1,CB4,IF(CL5=1,CB5,""))))</f>
        <v>Czech Republic</v>
      </c>
      <c r="CN2" s="24">
        <f>IF($CL2=1,CC2,IF($CL3=1,CC3,IF($CL4=1,CC4,IF($CL5=1,CC5,""))))</f>
        <v>0</v>
      </c>
      <c r="CO2" s="24">
        <f aca="true" t="shared" si="5" ref="CO2:CU2">IF($CL2=1,CD2,IF($CL3=1,CD3,IF($CL4=1,CD4,IF($CL5=1,CD5,""))))</f>
        <v>0</v>
      </c>
      <c r="CP2" s="24">
        <f t="shared" si="5"/>
        <v>0</v>
      </c>
      <c r="CQ2" s="24">
        <f t="shared" si="5"/>
        <v>0</v>
      </c>
      <c r="CR2" s="24">
        <f t="shared" si="5"/>
        <v>0</v>
      </c>
      <c r="CS2" s="24">
        <f t="shared" si="5"/>
        <v>0</v>
      </c>
      <c r="CT2" s="24">
        <f t="shared" si="5"/>
        <v>0</v>
      </c>
      <c r="CU2" s="24">
        <f t="shared" si="5"/>
        <v>0</v>
      </c>
    </row>
    <row r="3" spans="2:99" ht="9.75">
      <c r="B3" s="25" t="s">
        <v>37</v>
      </c>
      <c r="C3" s="24">
        <f>IF(EURO_08!H3="","",EURO_08!H3)</f>
      </c>
      <c r="D3" s="24">
        <f>IF(EURO_08!G3="","",EURO_08!G3)</f>
      </c>
      <c r="E3" s="26" t="s">
        <v>69</v>
      </c>
      <c r="G3" s="24">
        <f t="shared" si="0"/>
      </c>
      <c r="H3" s="24">
        <f t="shared" si="1"/>
      </c>
      <c r="I3" s="24">
        <f t="shared" si="2"/>
        <v>0</v>
      </c>
      <c r="J3" s="24">
        <f t="shared" si="2"/>
        <v>0</v>
      </c>
      <c r="K3" s="24">
        <f t="shared" si="3"/>
        <v>0</v>
      </c>
      <c r="L3" s="24">
        <f t="shared" si="3"/>
        <v>0</v>
      </c>
      <c r="N3" s="24">
        <f>IF(C1="",0,IF(D1="",0,IF(C1&gt;-1,1,IF(D1&gt;-1,1,""))))</f>
        <v>0</v>
      </c>
      <c r="O3" s="24">
        <f>G1</f>
      </c>
      <c r="W3" s="24" t="s">
        <v>42</v>
      </c>
      <c r="X3" s="24">
        <f>N12</f>
        <v>0</v>
      </c>
      <c r="Y3" s="24">
        <f>U12</f>
        <v>0</v>
      </c>
      <c r="Z3" s="27">
        <f>IF(X3=0,0,Y3*1000000)</f>
        <v>0</v>
      </c>
      <c r="AB3" s="24" t="s">
        <v>42</v>
      </c>
      <c r="AC3" s="24">
        <f>IF(D1="","",IF(C1="","",1))</f>
      </c>
      <c r="AD3" s="24" t="s">
        <v>47</v>
      </c>
      <c r="AE3" s="24">
        <f>IF(C6="","",IF(D6="","",1))</f>
      </c>
      <c r="AF3" s="24">
        <f>IF(C4="","",IF(D4="","",1))</f>
      </c>
      <c r="AH3" s="24" t="s">
        <v>42</v>
      </c>
      <c r="AI3" s="24">
        <f>IF(AC3=0,0,IF(Z3=Z2,J1,0))</f>
        <v>0</v>
      </c>
      <c r="AJ3" s="24" t="s">
        <v>47</v>
      </c>
      <c r="AK3" s="24">
        <f>IF(AE3=0,0,IF(Z3=Z4,I6,0))</f>
        <v>0</v>
      </c>
      <c r="AL3" s="24">
        <f>IF(AF3=0,0,IF(Z3=Z5,I4,0))</f>
        <v>0</v>
      </c>
      <c r="AM3" s="24">
        <f>SUM(AI3*100000)+(AK3*100000)+(AL3*100000)</f>
        <v>0</v>
      </c>
      <c r="AN3" s="27">
        <f>Z3+AM3</f>
        <v>0</v>
      </c>
      <c r="AO3" s="28"/>
      <c r="AP3" s="24" t="s">
        <v>42</v>
      </c>
      <c r="AQ3" s="24">
        <f>IF(AC3=0,0,IF(AN3=AN2,L1-K1,0))</f>
        <v>0</v>
      </c>
      <c r="AR3" s="24" t="s">
        <v>47</v>
      </c>
      <c r="AS3" s="24">
        <f>IF(AE3=0,0,IF(AN3=AN4,K6-L6,0))</f>
        <v>0</v>
      </c>
      <c r="AT3" s="24">
        <f>IF(AF3=0,0,IF(AN3=AN5,K4-L4,0))</f>
        <v>0</v>
      </c>
      <c r="AU3" s="25">
        <f>SUM(AQ3*10000)+(AS3*10000)+(AT3*10000)</f>
        <v>0</v>
      </c>
      <c r="AV3" s="28">
        <f>SUM(AN3+AU3)</f>
        <v>0</v>
      </c>
      <c r="AX3" s="24" t="s">
        <v>42</v>
      </c>
      <c r="AY3" s="24">
        <f>IF(AC3=0,0,IF(AV3=AV2,L1,0))</f>
        <v>0</v>
      </c>
      <c r="AZ3" s="24" t="s">
        <v>47</v>
      </c>
      <c r="BA3" s="24">
        <f>IF(AE3=0,0,IF(AV3=AV4,K6,0))</f>
        <v>0</v>
      </c>
      <c r="BB3" s="24">
        <f>IF(AF3=0,0,IF(AV3=AV5,K4,0))</f>
        <v>0</v>
      </c>
      <c r="BC3" s="25">
        <f>SUM(AY3*1000)+(BA3*1000)+(BB3*1000)</f>
        <v>0</v>
      </c>
      <c r="BD3" s="28">
        <f>SUM(AV3+BC3)</f>
        <v>0</v>
      </c>
      <c r="BF3" s="24" t="s">
        <v>42</v>
      </c>
      <c r="BG3" s="24">
        <f>T12</f>
        <v>0</v>
      </c>
      <c r="BH3" s="24">
        <f>IF(BD3=BD2,1,0)</f>
        <v>1</v>
      </c>
      <c r="BI3" s="24" t="s">
        <v>47</v>
      </c>
      <c r="BJ3" s="24">
        <f>IF(BD3=BD4,1,0)</f>
        <v>1</v>
      </c>
      <c r="BK3" s="24">
        <f>IF(BD3=BD5,1,0)</f>
        <v>1</v>
      </c>
      <c r="BL3" s="24">
        <f>IF(BH3=1,BG3*100,IF(BJ3=1,BG3*100,IF(BK3=1,BG3*100,0)))</f>
        <v>0</v>
      </c>
      <c r="BM3" s="27">
        <f>SUM(BD3+BL3)</f>
        <v>0</v>
      </c>
      <c r="BO3" s="24" t="s">
        <v>42</v>
      </c>
      <c r="BP3" s="24">
        <f>R12</f>
        <v>0</v>
      </c>
      <c r="BQ3" s="24">
        <f>IF(BM3=BM2,1,0)</f>
        <v>1</v>
      </c>
      <c r="BR3" s="24" t="s">
        <v>47</v>
      </c>
      <c r="BS3" s="24">
        <f>IF(BM3=BM4,1,0)</f>
        <v>1</v>
      </c>
      <c r="BT3" s="24">
        <f>IF(BM3=BM5,1,0)</f>
        <v>1</v>
      </c>
      <c r="BU3" s="24">
        <f>IF(BQ3=1,BP3*10,IF(BS3=1,BP3*10,IF(BT3=1,BP3*10,0)))</f>
        <v>0</v>
      </c>
      <c r="BV3" s="27">
        <f>SUM(BM3+BU3)</f>
        <v>0</v>
      </c>
      <c r="BX3" s="24" t="s">
        <v>42</v>
      </c>
      <c r="BY3" s="25">
        <v>3</v>
      </c>
      <c r="BZ3" s="28">
        <f>SUM(BV3+BY3)</f>
        <v>3</v>
      </c>
      <c r="CB3" s="25" t="s">
        <v>1</v>
      </c>
      <c r="CC3" s="24">
        <f>N12</f>
        <v>0</v>
      </c>
      <c r="CD3" s="24">
        <f aca="true" t="shared" si="6" ref="CD3:CJ3">O12</f>
        <v>0</v>
      </c>
      <c r="CE3" s="24">
        <f t="shared" si="6"/>
        <v>0</v>
      </c>
      <c r="CF3" s="24">
        <f t="shared" si="6"/>
        <v>0</v>
      </c>
      <c r="CG3" s="24">
        <f t="shared" si="6"/>
        <v>0</v>
      </c>
      <c r="CH3" s="24">
        <f t="shared" si="6"/>
        <v>0</v>
      </c>
      <c r="CI3" s="24">
        <f t="shared" si="6"/>
        <v>0</v>
      </c>
      <c r="CJ3" s="24">
        <f t="shared" si="6"/>
        <v>0</v>
      </c>
      <c r="CL3" s="24">
        <f>RANK(BZ3,BZ2:BZ5,0)</f>
        <v>2</v>
      </c>
      <c r="CM3" s="25" t="str">
        <f>IF(CL2=2,CB2,IF(CL3=2,CB3,IF(CL4=2,CB4,IF(CL5=2,CB5,""))))</f>
        <v>Portugal</v>
      </c>
      <c r="CN3" s="24">
        <f>IF($CL2=2,CC2,IF($CL3=2,CC3,IF($CL4=2,CC4,IF($CL5=2,CC5,""))))</f>
        <v>0</v>
      </c>
      <c r="CO3" s="24">
        <f aca="true" t="shared" si="7" ref="CO3:CU3">IF($CL2=2,CD2,IF($CL3=2,CD3,IF($CL4=2,CD4,IF($CL5=2,CD5,""))))</f>
        <v>0</v>
      </c>
      <c r="CP3" s="24">
        <f t="shared" si="7"/>
        <v>0</v>
      </c>
      <c r="CQ3" s="24">
        <f t="shared" si="7"/>
        <v>0</v>
      </c>
      <c r="CR3" s="24">
        <f t="shared" si="7"/>
        <v>0</v>
      </c>
      <c r="CS3" s="24">
        <f t="shared" si="7"/>
        <v>0</v>
      </c>
      <c r="CT3" s="24">
        <f t="shared" si="7"/>
        <v>0</v>
      </c>
      <c r="CU3" s="24">
        <f t="shared" si="7"/>
        <v>0</v>
      </c>
    </row>
    <row r="4" spans="2:99" ht="9.75">
      <c r="B4" s="25" t="s">
        <v>42</v>
      </c>
      <c r="C4" s="24">
        <f>IF(EURO_08!G4="","",EURO_08!G4)</f>
      </c>
      <c r="D4" s="24">
        <f>IF(EURO_08!H4="","",EURO_08!H4)</f>
      </c>
      <c r="E4" s="26" t="s">
        <v>44</v>
      </c>
      <c r="G4" s="24">
        <f t="shared" si="0"/>
      </c>
      <c r="H4" s="24">
        <f t="shared" si="1"/>
      </c>
      <c r="I4" s="24">
        <f t="shared" si="2"/>
        <v>0</v>
      </c>
      <c r="J4" s="24">
        <f t="shared" si="2"/>
        <v>0</v>
      </c>
      <c r="K4" s="24">
        <f t="shared" si="3"/>
        <v>0</v>
      </c>
      <c r="L4" s="24">
        <f t="shared" si="3"/>
        <v>0</v>
      </c>
      <c r="N4" s="24">
        <f>IF(C3="",0,IF(D3="",0,IF(C3&gt;-1,1,IF(D3&gt;-1,1,""))))</f>
        <v>0</v>
      </c>
      <c r="O4" s="24">
        <f>G3</f>
      </c>
      <c r="W4" s="24" t="s">
        <v>43</v>
      </c>
      <c r="X4" s="24">
        <f>N18</f>
        <v>0</v>
      </c>
      <c r="Y4" s="24">
        <f>U18</f>
        <v>0</v>
      </c>
      <c r="Z4" s="27">
        <f>IF(X4=0,0,Y4*1000000)</f>
        <v>0</v>
      </c>
      <c r="AB4" s="24" t="s">
        <v>69</v>
      </c>
      <c r="AC4" s="24">
        <f>IF(D3="","",IF(C3="","",1))</f>
      </c>
      <c r="AD4" s="24">
        <f>IF(D6="","",IF(C6="","",1))</f>
      </c>
      <c r="AE4" s="24" t="s">
        <v>47</v>
      </c>
      <c r="AF4" s="24">
        <f>IF(C2="","",IF(D2="","",1))</f>
      </c>
      <c r="AH4" s="24" t="s">
        <v>69</v>
      </c>
      <c r="AI4" s="24">
        <f>IF(AC4=0,0,IF(Z4=Z2,J3,0))</f>
        <v>0</v>
      </c>
      <c r="AJ4" s="24">
        <f>IF(AD4=0,0,IF(Z4=Z3,J6,0))</f>
        <v>0</v>
      </c>
      <c r="AK4" s="24" t="s">
        <v>47</v>
      </c>
      <c r="AL4" s="24">
        <f>IF(AF4=0,0,IF(Z4=Z5,I2,0))</f>
        <v>0</v>
      </c>
      <c r="AM4" s="24">
        <f>SUM(AI4*100000)+(AJ4*100000)+(AL4*100000)</f>
        <v>0</v>
      </c>
      <c r="AN4" s="27">
        <f>Z4+AM4</f>
        <v>0</v>
      </c>
      <c r="AO4" s="28"/>
      <c r="AP4" s="24" t="s">
        <v>69</v>
      </c>
      <c r="AQ4" s="24">
        <f>IF(AC4=0,0,IF(AN4=AN2,L3-K3,0))</f>
        <v>0</v>
      </c>
      <c r="AR4" s="24">
        <f>IF(AD4=0,0,IF(AN4=AN3,L6-K6,0))</f>
        <v>0</v>
      </c>
      <c r="AS4" s="24" t="s">
        <v>47</v>
      </c>
      <c r="AT4" s="24">
        <f>IF(AF4=0,0,IF(AN4=AN5,K2-L2,0))</f>
        <v>0</v>
      </c>
      <c r="AU4" s="25">
        <f>SUM(AQ4*10000)+(AR4*10000)+(AT4*10000)</f>
        <v>0</v>
      </c>
      <c r="AV4" s="28">
        <f>SUM(AN4+AU4)</f>
        <v>0</v>
      </c>
      <c r="AX4" s="24" t="s">
        <v>69</v>
      </c>
      <c r="AY4" s="24">
        <f>IF(AC4=0,0,IF(AV4=AV2,L3,0))</f>
        <v>0</v>
      </c>
      <c r="AZ4" s="24">
        <f>IF(AD4=0,0,IF(AV4=AV3,L6,0))</f>
        <v>0</v>
      </c>
      <c r="BA4" s="24" t="s">
        <v>47</v>
      </c>
      <c r="BB4" s="24">
        <f>IF(AF4=0,0,IF(AV4=AV5,K2,0))</f>
        <v>0</v>
      </c>
      <c r="BC4" s="25">
        <f>SUM(AY4*1000)+(AZ4*1000)+(BB4*1000)</f>
        <v>0</v>
      </c>
      <c r="BD4" s="28">
        <f>SUM(AV4+BC4)</f>
        <v>0</v>
      </c>
      <c r="BF4" s="24" t="s">
        <v>69</v>
      </c>
      <c r="BG4" s="24">
        <f>T18</f>
        <v>0</v>
      </c>
      <c r="BH4" s="24">
        <f>IF(BD4=BD2,1,0)</f>
        <v>1</v>
      </c>
      <c r="BI4" s="24">
        <f>IF(BD4=BD3,1,0)</f>
        <v>1</v>
      </c>
      <c r="BJ4" s="24" t="s">
        <v>47</v>
      </c>
      <c r="BK4" s="24">
        <f>IF(BD4=BD5,1,0)</f>
        <v>1</v>
      </c>
      <c r="BL4" s="24">
        <f>IF(BH4=1,BG4*100,IF(BI4=1,BG4*100,IF(BK4=1,BG4*100,0)))</f>
        <v>0</v>
      </c>
      <c r="BM4" s="27">
        <f>SUM(BD4+BL4)</f>
        <v>0</v>
      </c>
      <c r="BO4" s="24" t="s">
        <v>69</v>
      </c>
      <c r="BP4" s="24">
        <f>R18</f>
        <v>0</v>
      </c>
      <c r="BQ4" s="24">
        <f>IF(BM4=BM2,1,0)</f>
        <v>1</v>
      </c>
      <c r="BR4" s="24">
        <f>IF(BM4=BM3,1,0)</f>
        <v>1</v>
      </c>
      <c r="BS4" s="24" t="s">
        <v>47</v>
      </c>
      <c r="BT4" s="24">
        <f>IF(BM4=BM5,1,0)</f>
        <v>1</v>
      </c>
      <c r="BU4" s="24">
        <f>IF(BQ4=1,BP4*10,IF(BR4=1,BP4*10,IF(BT4=1,BP4*10,0)))</f>
        <v>0</v>
      </c>
      <c r="BV4" s="27">
        <f>SUM(BM4+BU4)</f>
        <v>0</v>
      </c>
      <c r="BX4" s="24" t="s">
        <v>69</v>
      </c>
      <c r="BY4" s="25">
        <v>2</v>
      </c>
      <c r="BZ4" s="28">
        <f>SUM(BV4+BY4)</f>
        <v>2</v>
      </c>
      <c r="CB4" s="25" t="s">
        <v>3</v>
      </c>
      <c r="CC4" s="24">
        <f>N18</f>
        <v>0</v>
      </c>
      <c r="CD4" s="24">
        <f aca="true" t="shared" si="8" ref="CD4:CJ4">O18</f>
        <v>0</v>
      </c>
      <c r="CE4" s="24">
        <f t="shared" si="8"/>
        <v>0</v>
      </c>
      <c r="CF4" s="24">
        <f t="shared" si="8"/>
        <v>0</v>
      </c>
      <c r="CG4" s="24">
        <f t="shared" si="8"/>
        <v>0</v>
      </c>
      <c r="CH4" s="24">
        <f t="shared" si="8"/>
        <v>0</v>
      </c>
      <c r="CI4" s="24">
        <f t="shared" si="8"/>
        <v>0</v>
      </c>
      <c r="CJ4" s="24">
        <f t="shared" si="8"/>
        <v>0</v>
      </c>
      <c r="CL4" s="24">
        <f>RANK(BZ4,BZ2:BZ5,0)</f>
        <v>3</v>
      </c>
      <c r="CM4" s="25" t="str">
        <f>IF(CL2=3,CB2,IF(CL3=3,CB3,IF(CL4=3,CB4,IF(CL5=3,CB5,""))))</f>
        <v>Switzerland</v>
      </c>
      <c r="CN4" s="24">
        <f>IF($CL2=3,CC2,IF($CL3=3,CC3,IF($CL4=3,CC4,IF($CL5=3,CC5,""))))</f>
        <v>0</v>
      </c>
      <c r="CO4" s="24">
        <f aca="true" t="shared" si="9" ref="CO4:CU4">IF($CL2=3,CD2,IF($CL3=3,CD3,IF($CL4=3,CD4,IF($CL5=3,CD5,""))))</f>
        <v>0</v>
      </c>
      <c r="CP4" s="24">
        <f t="shared" si="9"/>
        <v>0</v>
      </c>
      <c r="CQ4" s="24">
        <f t="shared" si="9"/>
        <v>0</v>
      </c>
      <c r="CR4" s="24">
        <f t="shared" si="9"/>
        <v>0</v>
      </c>
      <c r="CS4" s="24">
        <f t="shared" si="9"/>
        <v>0</v>
      </c>
      <c r="CT4" s="24">
        <f t="shared" si="9"/>
        <v>0</v>
      </c>
      <c r="CU4" s="24">
        <f t="shared" si="9"/>
        <v>0</v>
      </c>
    </row>
    <row r="5" spans="2:99" ht="9.75">
      <c r="B5" s="25" t="s">
        <v>37</v>
      </c>
      <c r="C5" s="24">
        <f>IF(EURO_08!H20="","",EURO_08!H20)</f>
      </c>
      <c r="D5" s="24">
        <f>IF(EURO_08!G20="","",EURO_08!G20)</f>
      </c>
      <c r="E5" s="26" t="s">
        <v>44</v>
      </c>
      <c r="G5" s="24">
        <f t="shared" si="0"/>
      </c>
      <c r="H5" s="24">
        <f t="shared" si="1"/>
      </c>
      <c r="I5" s="24">
        <f t="shared" si="2"/>
        <v>0</v>
      </c>
      <c r="J5" s="24">
        <f t="shared" si="2"/>
        <v>0</v>
      </c>
      <c r="K5" s="24">
        <f t="shared" si="3"/>
        <v>0</v>
      </c>
      <c r="L5" s="24">
        <f t="shared" si="3"/>
        <v>0</v>
      </c>
      <c r="N5" s="24">
        <f>IF(C5="",0,IF(D5="",0,IF(C5&gt;-1,1,IF(D5&gt;-1,1,""))))</f>
        <v>0</v>
      </c>
      <c r="O5" s="24">
        <f>G5</f>
      </c>
      <c r="W5" s="24" t="s">
        <v>44</v>
      </c>
      <c r="X5" s="24">
        <f>N24</f>
        <v>0</v>
      </c>
      <c r="Y5" s="24">
        <f>U24</f>
        <v>0</v>
      </c>
      <c r="Z5" s="27">
        <f>IF(X5=0,0,Y5*1000000)</f>
        <v>0</v>
      </c>
      <c r="AB5" s="24" t="s">
        <v>44</v>
      </c>
      <c r="AC5" s="24">
        <f>IF(D5="","",IF(C5="","",1))</f>
      </c>
      <c r="AD5" s="24">
        <f>IF(D4="","",IF(C4="","",1))</f>
      </c>
      <c r="AE5" s="24">
        <f>IF(D2="","",IF(C2="","",1))</f>
      </c>
      <c r="AF5" s="24" t="s">
        <v>47</v>
      </c>
      <c r="AH5" s="24" t="s">
        <v>44</v>
      </c>
      <c r="AI5" s="24">
        <f>IF(AC5=0,0,IF(Z5=Z2,J5,0))</f>
        <v>0</v>
      </c>
      <c r="AJ5" s="24">
        <f>IF(AD5=0,0,IF(Z5=Z3,J4,0))</f>
        <v>0</v>
      </c>
      <c r="AK5" s="24">
        <f>IF(AE5=0,0,IF(Z5=Z4,J2,0))</f>
        <v>0</v>
      </c>
      <c r="AL5" s="24" t="s">
        <v>47</v>
      </c>
      <c r="AM5" s="24">
        <f>SUM(AI5*100000)+(AJ5*100000)+(AK5*100000)</f>
        <v>0</v>
      </c>
      <c r="AN5" s="27">
        <f>Z5+AM5</f>
        <v>0</v>
      </c>
      <c r="AO5" s="28"/>
      <c r="AP5" s="24" t="s">
        <v>44</v>
      </c>
      <c r="AQ5" s="24">
        <f>IF(AC5=0,0,IF(AN5=AN2,L5-K5,0))</f>
        <v>0</v>
      </c>
      <c r="AR5" s="24">
        <f>IF(AD5=0,0,IF(AN5=AN3,L4-K4,0))</f>
        <v>0</v>
      </c>
      <c r="AS5" s="24">
        <f>IF(AE5=0,0,IF(AN5=AN4,L2-K2,0))</f>
        <v>0</v>
      </c>
      <c r="AT5" s="24" t="s">
        <v>47</v>
      </c>
      <c r="AU5" s="25">
        <f>SUM(AQ5*10000)+(AR5*10000)+(AS5*10000)</f>
        <v>0</v>
      </c>
      <c r="AV5" s="28">
        <f>SUM(AN5+AU5)</f>
        <v>0</v>
      </c>
      <c r="AX5" s="24" t="s">
        <v>44</v>
      </c>
      <c r="AY5" s="24">
        <f>IF(AC5=0,0,IF(AV5=AV2,L5,0))</f>
        <v>0</v>
      </c>
      <c r="AZ5" s="24">
        <f>IF(AD5=0,0,IF(AV5=AV3,L4,0))</f>
        <v>0</v>
      </c>
      <c r="BA5" s="24">
        <f>IF(AE5=0,0,IF(AV5=AV4,L2,0))</f>
        <v>0</v>
      </c>
      <c r="BB5" s="24" t="s">
        <v>47</v>
      </c>
      <c r="BC5" s="25">
        <f>SUM(AY5*1000)+(AZ5*1000)+(BA5*1000)</f>
        <v>0</v>
      </c>
      <c r="BD5" s="28">
        <f>SUM(AV5+BC5)</f>
        <v>0</v>
      </c>
      <c r="BF5" s="24" t="s">
        <v>44</v>
      </c>
      <c r="BG5" s="24">
        <f>T24</f>
        <v>0</v>
      </c>
      <c r="BH5" s="24">
        <f>IF(BD5=BD2,1,0)</f>
        <v>1</v>
      </c>
      <c r="BI5" s="24">
        <f>IF(BD5=BD3,1,0)</f>
        <v>1</v>
      </c>
      <c r="BJ5" s="24">
        <f>IF(BD5=BD4,1,0)</f>
        <v>1</v>
      </c>
      <c r="BK5" s="24" t="s">
        <v>47</v>
      </c>
      <c r="BL5" s="24">
        <f>IF(BH5=1,BG5*100,IF(BI5=1,BG5*100,IF(BJ5=1,BG5*100,0)))</f>
        <v>0</v>
      </c>
      <c r="BM5" s="27">
        <f>SUM(BD5+BL5)</f>
        <v>0</v>
      </c>
      <c r="BO5" s="24" t="s">
        <v>44</v>
      </c>
      <c r="BP5" s="24">
        <f>R24</f>
        <v>0</v>
      </c>
      <c r="BQ5" s="24">
        <f>IF(BM5=BM2,1,0)</f>
        <v>1</v>
      </c>
      <c r="BR5" s="24">
        <f>IF(BM5=BM3,1,0)</f>
        <v>1</v>
      </c>
      <c r="BS5" s="24">
        <f>IF(BM5=BM4,1,0)</f>
        <v>1</v>
      </c>
      <c r="BT5" s="24" t="s">
        <v>47</v>
      </c>
      <c r="BU5" s="24">
        <f>IF(BQ5=1,BP5*10,IF(BR5=1,BP5*10,IF(BS5=1,BP5*10,0)))</f>
        <v>0</v>
      </c>
      <c r="BV5" s="27">
        <f>SUM(BM5+BU5)</f>
        <v>0</v>
      </c>
      <c r="BX5" s="24" t="s">
        <v>44</v>
      </c>
      <c r="BY5" s="25">
        <v>1</v>
      </c>
      <c r="BZ5" s="28">
        <f>SUM(BV5+BY5)</f>
        <v>1</v>
      </c>
      <c r="CB5" s="25" t="s">
        <v>2</v>
      </c>
      <c r="CC5" s="24">
        <f>N24</f>
        <v>0</v>
      </c>
      <c r="CD5" s="24">
        <f aca="true" t="shared" si="10" ref="CD5:CJ5">O24</f>
        <v>0</v>
      </c>
      <c r="CE5" s="24">
        <f t="shared" si="10"/>
        <v>0</v>
      </c>
      <c r="CF5" s="24">
        <f t="shared" si="10"/>
        <v>0</v>
      </c>
      <c r="CG5" s="24">
        <f t="shared" si="10"/>
        <v>0</v>
      </c>
      <c r="CH5" s="24">
        <f t="shared" si="10"/>
        <v>0</v>
      </c>
      <c r="CI5" s="24">
        <f t="shared" si="10"/>
        <v>0</v>
      </c>
      <c r="CJ5" s="24">
        <f t="shared" si="10"/>
        <v>0</v>
      </c>
      <c r="CL5" s="24">
        <f>RANK(BZ5,BZ2:BZ5,0)</f>
        <v>4</v>
      </c>
      <c r="CM5" s="25" t="str">
        <f>IF(CL2=4,CB2,IF(CL3=4,CB3,IF(CL4=4,CB4,IF(CL5=4,CB5,""))))</f>
        <v>Turkey</v>
      </c>
      <c r="CN5" s="24">
        <f>IF($CL2=4,CC2,IF($CL3=4,CC3,IF($CL4=4,CC4,IF($CL5=4,CC5,""))))</f>
        <v>0</v>
      </c>
      <c r="CO5" s="24">
        <f aca="true" t="shared" si="11" ref="CO5:CU5">IF($CL2=4,CD2,IF($CL3=4,CD3,IF($CL4=4,CD4,IF($CL5=4,CD5,""))))</f>
        <v>0</v>
      </c>
      <c r="CP5" s="24">
        <f t="shared" si="11"/>
        <v>0</v>
      </c>
      <c r="CQ5" s="24">
        <f t="shared" si="11"/>
        <v>0</v>
      </c>
      <c r="CR5" s="24">
        <f t="shared" si="11"/>
        <v>0</v>
      </c>
      <c r="CS5" s="24">
        <f t="shared" si="11"/>
        <v>0</v>
      </c>
      <c r="CT5" s="24">
        <f t="shared" si="11"/>
        <v>0</v>
      </c>
      <c r="CU5" s="24">
        <f t="shared" si="11"/>
        <v>0</v>
      </c>
    </row>
    <row r="6" spans="2:21" ht="9.75">
      <c r="B6" s="25" t="s">
        <v>42</v>
      </c>
      <c r="C6" s="24">
        <f>IF(EURO_08!H19="","",EURO_08!H19)</f>
      </c>
      <c r="D6" s="24">
        <f>IF(EURO_08!G19="","",EURO_08!G19)</f>
      </c>
      <c r="E6" s="26" t="s">
        <v>69</v>
      </c>
      <c r="G6" s="24">
        <f t="shared" si="0"/>
      </c>
      <c r="H6" s="24">
        <f t="shared" si="1"/>
      </c>
      <c r="I6" s="24">
        <f t="shared" si="2"/>
        <v>0</v>
      </c>
      <c r="J6" s="24">
        <f t="shared" si="2"/>
        <v>0</v>
      </c>
      <c r="K6" s="24">
        <f t="shared" si="3"/>
        <v>0</v>
      </c>
      <c r="L6" s="24">
        <f t="shared" si="3"/>
        <v>0</v>
      </c>
      <c r="N6" s="27">
        <f>SUM(N3:N5)</f>
        <v>0</v>
      </c>
      <c r="O6" s="27">
        <f>COUNTIF(O3:O5,3)</f>
        <v>0</v>
      </c>
      <c r="P6" s="27">
        <f>COUNTIF(O3:O5,1)</f>
        <v>0</v>
      </c>
      <c r="Q6" s="27">
        <f>COUNTIF(O3:O5,0)</f>
        <v>0</v>
      </c>
      <c r="R6" s="27">
        <f>IF(N6=0,0,SUM(K1+K3+K5))</f>
        <v>0</v>
      </c>
      <c r="S6" s="27">
        <f>IF(N6=0,0,SUM(L1+L3+L5))</f>
        <v>0</v>
      </c>
      <c r="T6" s="27">
        <f>R6-S6</f>
        <v>0</v>
      </c>
      <c r="U6" s="27">
        <f>SUM(O6*3)+(P6*1)</f>
        <v>0</v>
      </c>
    </row>
    <row r="8" ht="9.75">
      <c r="N8" s="24" t="s">
        <v>42</v>
      </c>
    </row>
    <row r="9" spans="5:15" ht="9.75">
      <c r="E9" s="26"/>
      <c r="N9" s="24">
        <f>IF(C1="","",IF(D1="","",IF(C1&gt;-1,1,IF(D1&gt;-1,1,""))))</f>
      </c>
      <c r="O9" s="24">
        <f>H1</f>
      </c>
    </row>
    <row r="10" spans="14:15" ht="9.75">
      <c r="N10" s="24">
        <f>IF(C4="","",IF(D4="","",IF(C4&gt;-1,1,IF(D4&gt;-1,1,""))))</f>
      </c>
      <c r="O10" s="24">
        <f>G4</f>
      </c>
    </row>
    <row r="11" spans="14:15" ht="9.75">
      <c r="N11" s="24">
        <f>IF(C6="","",IF(D6="","",IF(C6&gt;-1,1,IF(D6&gt;-1,1,""))))</f>
      </c>
      <c r="O11" s="24">
        <f>G6</f>
      </c>
    </row>
    <row r="12" spans="14:21" ht="9.75">
      <c r="N12" s="27">
        <f>SUM(N9:N11)</f>
        <v>0</v>
      </c>
      <c r="O12" s="27">
        <f>COUNTIF(O9:O11,3)</f>
        <v>0</v>
      </c>
      <c r="P12" s="27">
        <f>COUNTIF(O9:O11,1)</f>
        <v>0</v>
      </c>
      <c r="Q12" s="27">
        <f>COUNTIF(O9:O11,0)</f>
        <v>0</v>
      </c>
      <c r="R12" s="27">
        <f>IF(N12=0,0,SUM(L1+K4+K6))</f>
        <v>0</v>
      </c>
      <c r="S12" s="27">
        <f>IF(N12=0,0,SUM(K1+L4+L6))</f>
        <v>0</v>
      </c>
      <c r="T12" s="27">
        <f>R12-S12</f>
        <v>0</v>
      </c>
      <c r="U12" s="27">
        <f>SUM(O12*3)+(P12*1)</f>
        <v>0</v>
      </c>
    </row>
    <row r="14" ht="9.75">
      <c r="N14" s="24" t="s">
        <v>69</v>
      </c>
    </row>
    <row r="15" spans="14:15" ht="9.75">
      <c r="N15" s="24">
        <f>IF(C2="","",IF(D2="","",IF(C2&gt;-1,1,IF(D2&gt;-1,1,""))))</f>
      </c>
      <c r="O15" s="24">
        <f>G2</f>
      </c>
    </row>
    <row r="16" spans="14:15" ht="9.75">
      <c r="N16" s="24">
        <f>IF(C3="","",IF(D3="","",IF(C3&gt;-1,1,IF(D3&gt;-1,1,""))))</f>
      </c>
      <c r="O16" s="24">
        <f>H3</f>
      </c>
    </row>
    <row r="17" spans="14:15" ht="9.75">
      <c r="N17" s="24">
        <f>IF(C6="","",IF(D6="","",IF(C6&gt;-1,1,IF(D6&gt;-1,1,""))))</f>
      </c>
      <c r="O17" s="24">
        <f>H6</f>
      </c>
    </row>
    <row r="18" spans="14:21" ht="9.75">
      <c r="N18" s="27">
        <f>SUM(N15:N17)</f>
        <v>0</v>
      </c>
      <c r="O18" s="27">
        <f>COUNTIF(O15:O17,3)</f>
        <v>0</v>
      </c>
      <c r="P18" s="27">
        <f>COUNTIF(O15:O17,1)</f>
        <v>0</v>
      </c>
      <c r="Q18" s="27">
        <f>COUNTIF(O15:O17,0)</f>
        <v>0</v>
      </c>
      <c r="R18" s="27">
        <f>IF(N18=0,0,SUM(K2+L3+L6))</f>
        <v>0</v>
      </c>
      <c r="S18" s="27">
        <f>IF(N18=0,0,SUM(L2+K3+K6))</f>
        <v>0</v>
      </c>
      <c r="T18" s="27">
        <f>R18-S18</f>
        <v>0</v>
      </c>
      <c r="U18" s="27">
        <f>SUM(O18*3)+(P18*1)</f>
        <v>0</v>
      </c>
    </row>
    <row r="20" ht="9.75">
      <c r="N20" s="24" t="s">
        <v>44</v>
      </c>
    </row>
    <row r="21" spans="14:15" ht="9.75">
      <c r="N21" s="24">
        <f>IF(C2="","",IF(D2="","",IF(C2&gt;-1,1,IF(D2&gt;-1,1,""))))</f>
      </c>
      <c r="O21" s="24">
        <f>H2</f>
      </c>
    </row>
    <row r="22" spans="14:15" ht="9.75">
      <c r="N22" s="24">
        <f>IF(C4="","",IF(D4="","",IF(C4&gt;-1,1,IF(D4&gt;-1,1,""))))</f>
      </c>
      <c r="O22" s="24">
        <f>H4</f>
      </c>
    </row>
    <row r="23" spans="14:15" ht="9.75">
      <c r="N23" s="24">
        <f>IF(C5="","",IF(D5="","",IF(C5&gt;-1,1,IF(D5&gt;-1,1,""))))</f>
      </c>
      <c r="O23" s="24">
        <f>H5</f>
      </c>
    </row>
    <row r="24" spans="14:21" ht="9.75">
      <c r="N24" s="27">
        <f>SUM(N21:N23)</f>
        <v>0</v>
      </c>
      <c r="O24" s="27">
        <f>COUNTIF(O21:O23,3)</f>
        <v>0</v>
      </c>
      <c r="P24" s="27">
        <f>COUNTIF(O21:O23,1)</f>
        <v>0</v>
      </c>
      <c r="Q24" s="27">
        <f>COUNTIF(O21:O23,0)</f>
        <v>0</v>
      </c>
      <c r="R24" s="27">
        <f>IF(N24=0,0,SUM(L2+L4+L5))</f>
        <v>0</v>
      </c>
      <c r="S24" s="27">
        <f>IF(N24=0,0,SUM(K2+K4+K5))</f>
        <v>0</v>
      </c>
      <c r="T24" s="27">
        <f>R24-S24</f>
        <v>0</v>
      </c>
      <c r="U24" s="27">
        <f>SUM(O24*3)+(P24*1)</f>
        <v>0</v>
      </c>
    </row>
    <row r="31" spans="1:99" ht="9.75">
      <c r="A31" s="24" t="s">
        <v>23</v>
      </c>
      <c r="B31" s="25" t="s">
        <v>54</v>
      </c>
      <c r="C31" s="24">
        <f>IF(EURO_08!G5="","",EURO_08!G5)</f>
      </c>
      <c r="D31" s="24">
        <f>IF(EURO_08!H5="","",EURO_08!H5)</f>
      </c>
      <c r="E31" s="26" t="s">
        <v>55</v>
      </c>
      <c r="G31" s="24">
        <f aca="true" t="shared" si="12" ref="G31:G36">IF(C31="","",IF(C31&gt;D31,3,IF(C31=D31,1,IF(C31&lt;D31,0,""))))</f>
      </c>
      <c r="H31" s="24">
        <f aca="true" t="shared" si="13" ref="H31:H36">IF(D31="","",IF(D31&gt;C31,3,IF(D31=C31,1,IF(D31&lt;C31,0,""))))</f>
      </c>
      <c r="I31" s="24">
        <f aca="true" t="shared" si="14" ref="I31:I36">IF(G31="",0,G31)</f>
        <v>0</v>
      </c>
      <c r="J31" s="24">
        <f aca="true" t="shared" si="15" ref="J31:J36">IF(H31="",0,H31)</f>
        <v>0</v>
      </c>
      <c r="K31" s="24">
        <f aca="true" t="shared" si="16" ref="K31:K36">IF(C31="",0,C31)</f>
        <v>0</v>
      </c>
      <c r="L31" s="24">
        <f aca="true" t="shared" si="17" ref="L31:L36">IF(D31="",0,D31)</f>
        <v>0</v>
      </c>
      <c r="N31" s="24" t="s">
        <v>54</v>
      </c>
      <c r="X31" s="24" t="s">
        <v>68</v>
      </c>
      <c r="Y31" s="24" t="s">
        <v>41</v>
      </c>
      <c r="Z31" s="27" t="s">
        <v>46</v>
      </c>
      <c r="AC31" s="24" t="s">
        <v>54</v>
      </c>
      <c r="AD31" s="24" t="s">
        <v>55</v>
      </c>
      <c r="AE31" s="24" t="s">
        <v>56</v>
      </c>
      <c r="AF31" s="24" t="s">
        <v>57</v>
      </c>
      <c r="AI31" s="24" t="s">
        <v>54</v>
      </c>
      <c r="AJ31" s="24" t="s">
        <v>55</v>
      </c>
      <c r="AK31" s="24" t="s">
        <v>56</v>
      </c>
      <c r="AL31" s="24" t="s">
        <v>57</v>
      </c>
      <c r="AN31" s="27" t="s">
        <v>48</v>
      </c>
      <c r="AO31" s="24"/>
      <c r="AQ31" s="24" t="s">
        <v>54</v>
      </c>
      <c r="AR31" s="24" t="s">
        <v>55</v>
      </c>
      <c r="AS31" s="24" t="s">
        <v>56</v>
      </c>
      <c r="AT31" s="24" t="s">
        <v>57</v>
      </c>
      <c r="AU31" s="24"/>
      <c r="AV31" s="27" t="s">
        <v>49</v>
      </c>
      <c r="AW31" s="24"/>
      <c r="AY31" s="24" t="s">
        <v>54</v>
      </c>
      <c r="AZ31" s="24" t="s">
        <v>55</v>
      </c>
      <c r="BA31" s="24" t="s">
        <v>56</v>
      </c>
      <c r="BB31" s="24" t="s">
        <v>57</v>
      </c>
      <c r="BC31" s="24"/>
      <c r="BD31" s="27" t="s">
        <v>50</v>
      </c>
      <c r="BH31" s="24" t="s">
        <v>54</v>
      </c>
      <c r="BI31" s="24" t="s">
        <v>55</v>
      </c>
      <c r="BJ31" s="24" t="s">
        <v>56</v>
      </c>
      <c r="BK31" s="24" t="s">
        <v>57</v>
      </c>
      <c r="BM31" s="27" t="s">
        <v>45</v>
      </c>
      <c r="BQ31" s="24" t="s">
        <v>54</v>
      </c>
      <c r="BR31" s="24" t="s">
        <v>55</v>
      </c>
      <c r="BS31" s="24" t="s">
        <v>56</v>
      </c>
      <c r="BT31" s="24" t="s">
        <v>57</v>
      </c>
      <c r="BV31" s="27" t="s">
        <v>51</v>
      </c>
      <c r="CC31" s="24" t="s">
        <v>38</v>
      </c>
      <c r="CD31" s="24" t="s">
        <v>39</v>
      </c>
      <c r="CE31" s="24" t="s">
        <v>25</v>
      </c>
      <c r="CF31" s="24" t="s">
        <v>40</v>
      </c>
      <c r="CG31" s="24" t="s">
        <v>34</v>
      </c>
      <c r="CH31" s="24" t="s">
        <v>22</v>
      </c>
      <c r="CI31" s="24" t="s">
        <v>45</v>
      </c>
      <c r="CJ31" s="24" t="s">
        <v>41</v>
      </c>
      <c r="CL31" s="24" t="s">
        <v>52</v>
      </c>
      <c r="CN31" s="24" t="s">
        <v>38</v>
      </c>
      <c r="CO31" s="24" t="s">
        <v>39</v>
      </c>
      <c r="CP31" s="24" t="s">
        <v>25</v>
      </c>
      <c r="CQ31" s="24" t="s">
        <v>40</v>
      </c>
      <c r="CR31" s="24" t="s">
        <v>34</v>
      </c>
      <c r="CS31" s="24" t="s">
        <v>22</v>
      </c>
      <c r="CT31" s="24" t="s">
        <v>45</v>
      </c>
      <c r="CU31" s="24" t="s">
        <v>41</v>
      </c>
    </row>
    <row r="32" spans="2:99" ht="9.75">
      <c r="B32" s="25" t="s">
        <v>56</v>
      </c>
      <c r="C32" s="24">
        <f>IF(EURO_08!G6="","",EURO_08!G6)</f>
      </c>
      <c r="D32" s="24">
        <f>IF(EURO_08!H6="","",EURO_08!H6)</f>
      </c>
      <c r="E32" s="26" t="s">
        <v>57</v>
      </c>
      <c r="G32" s="24">
        <f t="shared" si="12"/>
      </c>
      <c r="H32" s="24">
        <f t="shared" si="13"/>
      </c>
      <c r="I32" s="24">
        <f t="shared" si="14"/>
        <v>0</v>
      </c>
      <c r="J32" s="24">
        <f t="shared" si="15"/>
        <v>0</v>
      </c>
      <c r="K32" s="24">
        <f t="shared" si="16"/>
        <v>0</v>
      </c>
      <c r="L32" s="24">
        <f t="shared" si="17"/>
        <v>0</v>
      </c>
      <c r="N32" s="27" t="s">
        <v>38</v>
      </c>
      <c r="O32" s="27" t="s">
        <v>39</v>
      </c>
      <c r="P32" s="24" t="s">
        <v>25</v>
      </c>
      <c r="Q32" s="24" t="s">
        <v>40</v>
      </c>
      <c r="R32" s="24" t="s">
        <v>34</v>
      </c>
      <c r="S32" s="24" t="s">
        <v>22</v>
      </c>
      <c r="T32" s="24" t="s">
        <v>45</v>
      </c>
      <c r="U32" s="24" t="s">
        <v>41</v>
      </c>
      <c r="W32" s="24" t="s">
        <v>54</v>
      </c>
      <c r="X32" s="24">
        <f>N36</f>
        <v>0</v>
      </c>
      <c r="Y32" s="24">
        <f>U36</f>
        <v>0</v>
      </c>
      <c r="Z32" s="27">
        <f>IF(X32=0,0,Y32*1000000)</f>
        <v>0</v>
      </c>
      <c r="AB32" s="24" t="s">
        <v>54</v>
      </c>
      <c r="AC32" s="24" t="s">
        <v>47</v>
      </c>
      <c r="AD32" s="24">
        <f>IF(C31="",0,IF(D31="",0,1))</f>
        <v>0</v>
      </c>
      <c r="AE32" s="24">
        <f>IF(C33="",0,IF(D33="",0,1))</f>
        <v>0</v>
      </c>
      <c r="AF32" s="24">
        <f>IF(C35="",0,IF(D35="",0,1))</f>
        <v>0</v>
      </c>
      <c r="AH32" s="24" t="s">
        <v>54</v>
      </c>
      <c r="AI32" s="24" t="s">
        <v>47</v>
      </c>
      <c r="AJ32" s="24">
        <f>IF(AD32=0,0,IF(Z32=Z33,I31,0))</f>
        <v>0</v>
      </c>
      <c r="AK32" s="24">
        <f>IF(AE32=0,0,IF(Z32=Z34,I33,0))</f>
        <v>0</v>
      </c>
      <c r="AL32" s="24">
        <f>IF(AF32=0,0,IF(Z32=Z35,I35,0))</f>
        <v>0</v>
      </c>
      <c r="AM32" s="24">
        <f>SUM(AJ32*100000)+(AK32*100000)+(AL32*100000)</f>
        <v>0</v>
      </c>
      <c r="AN32" s="27">
        <f>Z32+AM32</f>
        <v>0</v>
      </c>
      <c r="AO32" s="28"/>
      <c r="AP32" s="24" t="s">
        <v>54</v>
      </c>
      <c r="AQ32" s="24" t="s">
        <v>47</v>
      </c>
      <c r="AR32" s="24">
        <f>IF(AD32=0,0,IF(AN32=AN33,K31-L31,0))</f>
        <v>0</v>
      </c>
      <c r="AS32" s="24">
        <f>IF(AE32=0,0,IF(AN32=AN34,K33-L33,0))</f>
        <v>0</v>
      </c>
      <c r="AT32" s="24">
        <f>IF(AF32=0,0,IF(AN32=AN35,K35-L35,0))</f>
        <v>0</v>
      </c>
      <c r="AU32" s="25">
        <f>SUM(AR32*10000)+(AS32*10000)+(AT32*10000)</f>
        <v>0</v>
      </c>
      <c r="AV32" s="28">
        <f>SUM(AN32+AU32)</f>
        <v>0</v>
      </c>
      <c r="AX32" s="24" t="s">
        <v>54</v>
      </c>
      <c r="AY32" s="24" t="s">
        <v>47</v>
      </c>
      <c r="AZ32" s="24">
        <f>IF(AD32=0,0,IF(AV32=AV33,K31,0))</f>
        <v>0</v>
      </c>
      <c r="BA32" s="24">
        <f>IF(AE32=0,0,IF(AV32=AV34,K33,0))</f>
        <v>0</v>
      </c>
      <c r="BB32" s="24">
        <f>IF(AF32=0,0,IF(AV32=AV35,K35,0))</f>
        <v>0</v>
      </c>
      <c r="BC32" s="25">
        <f>SUM(AZ32*1000)+(BA32*1000)+(BB32*1000)</f>
        <v>0</v>
      </c>
      <c r="BD32" s="28">
        <f>SUM(AV32+BC32)</f>
        <v>0</v>
      </c>
      <c r="BF32" s="24" t="s">
        <v>54</v>
      </c>
      <c r="BG32" s="24">
        <f>T36</f>
        <v>0</v>
      </c>
      <c r="BH32" s="24" t="s">
        <v>47</v>
      </c>
      <c r="BI32" s="24">
        <f>IF(BD32=BD33,1,0)</f>
        <v>1</v>
      </c>
      <c r="BJ32" s="24">
        <f>IF(BD32=BD34,1,0)</f>
        <v>1</v>
      </c>
      <c r="BK32" s="24">
        <f>IF(BD32=BD35,1,0)</f>
        <v>1</v>
      </c>
      <c r="BL32" s="24">
        <f>IF(BI32=1,BG32*100,IF(BJ32=1,BG32*100,IF(BK32=1,BG32*100,0)))</f>
        <v>0</v>
      </c>
      <c r="BM32" s="27">
        <f>SUM(BD32+BL32)</f>
        <v>0</v>
      </c>
      <c r="BO32" s="24" t="s">
        <v>54</v>
      </c>
      <c r="BP32" s="24">
        <f>R36</f>
        <v>0</v>
      </c>
      <c r="BQ32" s="24" t="s">
        <v>47</v>
      </c>
      <c r="BR32" s="24">
        <f>IF(BM32=BM33,1,0)</f>
        <v>1</v>
      </c>
      <c r="BS32" s="24">
        <f>IF(BM32=BM34,1,0)</f>
        <v>1</v>
      </c>
      <c r="BT32" s="24">
        <f>IF(BM32=BM35,1,0)</f>
        <v>1</v>
      </c>
      <c r="BU32" s="24">
        <f>IF(BR32=1,BP32*10,IF(BS32=1,BP32*10,IF(BT32=1,BP32*10,0)))</f>
        <v>0</v>
      </c>
      <c r="BV32" s="27">
        <f>SUM(BM32+BU32)</f>
        <v>0</v>
      </c>
      <c r="BX32" s="24" t="s">
        <v>54</v>
      </c>
      <c r="BY32" s="25">
        <v>4</v>
      </c>
      <c r="BZ32" s="28">
        <f>SUM(BV32+BY32)</f>
        <v>4</v>
      </c>
      <c r="CB32" s="25" t="s">
        <v>4</v>
      </c>
      <c r="CC32" s="24">
        <f aca="true" t="shared" si="18" ref="CC32:CJ32">N36</f>
        <v>0</v>
      </c>
      <c r="CD32" s="24">
        <f t="shared" si="18"/>
        <v>0</v>
      </c>
      <c r="CE32" s="24">
        <f t="shared" si="18"/>
        <v>0</v>
      </c>
      <c r="CF32" s="24">
        <f t="shared" si="18"/>
        <v>0</v>
      </c>
      <c r="CG32" s="24">
        <f t="shared" si="18"/>
        <v>0</v>
      </c>
      <c r="CH32" s="24">
        <f t="shared" si="18"/>
        <v>0</v>
      </c>
      <c r="CI32" s="24">
        <f t="shared" si="18"/>
        <v>0</v>
      </c>
      <c r="CJ32" s="24">
        <f t="shared" si="18"/>
        <v>0</v>
      </c>
      <c r="CL32" s="24">
        <f>RANK(BZ32,BZ32:BZ35,0)</f>
        <v>1</v>
      </c>
      <c r="CM32" s="25" t="str">
        <f>IF(CL32=1,CB32,IF(CL33=1,CB33,IF(CL34=1,CB34,IF(CL35=1,CB35,""))))</f>
        <v>Austria</v>
      </c>
      <c r="CN32" s="24">
        <f aca="true" t="shared" si="19" ref="CN32:CU32">IF($CL32=1,CC32,IF($CL33=1,CC33,IF($CL34=1,CC34,IF($CL35=1,CC35,""))))</f>
        <v>0</v>
      </c>
      <c r="CO32" s="24">
        <f t="shared" si="19"/>
        <v>0</v>
      </c>
      <c r="CP32" s="24">
        <f t="shared" si="19"/>
        <v>0</v>
      </c>
      <c r="CQ32" s="24">
        <f t="shared" si="19"/>
        <v>0</v>
      </c>
      <c r="CR32" s="24">
        <f t="shared" si="19"/>
        <v>0</v>
      </c>
      <c r="CS32" s="24">
        <f t="shared" si="19"/>
        <v>0</v>
      </c>
      <c r="CT32" s="24">
        <f t="shared" si="19"/>
        <v>0</v>
      </c>
      <c r="CU32" s="24">
        <f t="shared" si="19"/>
        <v>0</v>
      </c>
    </row>
    <row r="33" spans="2:99" ht="9.75">
      <c r="B33" s="25" t="s">
        <v>54</v>
      </c>
      <c r="C33" s="24">
        <f>IF(EURO_08!G22="","",EURO_08!G22)</f>
      </c>
      <c r="D33" s="24">
        <f>IF(EURO_08!H22="","",EURO_08!H22)</f>
      </c>
      <c r="E33" s="26" t="s">
        <v>56</v>
      </c>
      <c r="G33" s="24">
        <f t="shared" si="12"/>
      </c>
      <c r="H33" s="24">
        <f t="shared" si="13"/>
      </c>
      <c r="I33" s="24">
        <f t="shared" si="14"/>
        <v>0</v>
      </c>
      <c r="J33" s="24">
        <f t="shared" si="15"/>
        <v>0</v>
      </c>
      <c r="K33" s="24">
        <f t="shared" si="16"/>
        <v>0</v>
      </c>
      <c r="L33" s="24">
        <f t="shared" si="17"/>
        <v>0</v>
      </c>
      <c r="N33" s="24">
        <f>IF(C31="",0,IF(D31="",0,IF(C31&gt;-1,1,IF(D31&gt;-1,1,""))))</f>
        <v>0</v>
      </c>
      <c r="O33" s="24">
        <f>G31</f>
      </c>
      <c r="W33" s="24" t="s">
        <v>55</v>
      </c>
      <c r="X33" s="24">
        <f>N42</f>
        <v>0</v>
      </c>
      <c r="Y33" s="24">
        <f>U42</f>
        <v>0</v>
      </c>
      <c r="Z33" s="27">
        <f>IF(X33=0,0,Y33*1000000)</f>
        <v>0</v>
      </c>
      <c r="AB33" s="24" t="s">
        <v>55</v>
      </c>
      <c r="AC33" s="24">
        <f>IF(D31="","",IF(C31="","",1))</f>
      </c>
      <c r="AD33" s="24" t="s">
        <v>47</v>
      </c>
      <c r="AE33" s="24">
        <f>IF(C36="","",IF(D36="","",1))</f>
      </c>
      <c r="AF33" s="24">
        <f>IF(C34="","",IF(D34="","",1))</f>
      </c>
      <c r="AH33" s="24" t="s">
        <v>55</v>
      </c>
      <c r="AI33" s="24">
        <f>IF(AC33=0,0,IF(Z33=Z32,J31,0))</f>
        <v>0</v>
      </c>
      <c r="AJ33" s="24" t="s">
        <v>47</v>
      </c>
      <c r="AK33" s="24">
        <f>IF(AE33=0,0,IF(Z33=Z34,I36,0))</f>
        <v>0</v>
      </c>
      <c r="AL33" s="24">
        <f>IF(AF33=0,0,IF(Z33=Z35,I34,0))</f>
        <v>0</v>
      </c>
      <c r="AM33" s="24">
        <f>SUM(AI33*100000)+(AK33*100000)+(AL33*100000)</f>
        <v>0</v>
      </c>
      <c r="AN33" s="27">
        <f>Z33+AM33</f>
        <v>0</v>
      </c>
      <c r="AO33" s="28"/>
      <c r="AP33" s="24" t="s">
        <v>55</v>
      </c>
      <c r="AQ33" s="24">
        <f>IF(AC33=0,0,IF(AN33=AN32,L31-K31,0))</f>
        <v>0</v>
      </c>
      <c r="AR33" s="24" t="s">
        <v>47</v>
      </c>
      <c r="AS33" s="24">
        <f>IF(AE33=0,0,IF(AN33=AN34,K36-L36,0))</f>
        <v>0</v>
      </c>
      <c r="AT33" s="24">
        <f>IF(AF33=0,0,IF(AN33=AN35,K34-L34,0))</f>
        <v>0</v>
      </c>
      <c r="AU33" s="25">
        <f>SUM(AQ33*10000)+(AS33*10000)+(AT33*10000)</f>
        <v>0</v>
      </c>
      <c r="AV33" s="28">
        <f>SUM(AN33+AU33)</f>
        <v>0</v>
      </c>
      <c r="AX33" s="24" t="s">
        <v>55</v>
      </c>
      <c r="AY33" s="24">
        <f>IF(AC33=0,0,IF(AV33=AV32,L31,0))</f>
        <v>0</v>
      </c>
      <c r="AZ33" s="24" t="s">
        <v>47</v>
      </c>
      <c r="BA33" s="24">
        <f>IF(AE33=0,0,IF(AV33=AV34,K36,0))</f>
        <v>0</v>
      </c>
      <c r="BB33" s="24">
        <f>IF(AF33=0,0,IF(AV33=AV35,K34,0))</f>
        <v>0</v>
      </c>
      <c r="BC33" s="25">
        <f>SUM(AY33*1000)+(BA33*1000)+(BB33*1000)</f>
        <v>0</v>
      </c>
      <c r="BD33" s="28">
        <f>SUM(AV33+BC33)</f>
        <v>0</v>
      </c>
      <c r="BF33" s="24" t="s">
        <v>55</v>
      </c>
      <c r="BG33" s="24">
        <f>T42</f>
        <v>0</v>
      </c>
      <c r="BH33" s="24">
        <f>IF(BD33=BD32,1,0)</f>
        <v>1</v>
      </c>
      <c r="BI33" s="24" t="s">
        <v>47</v>
      </c>
      <c r="BJ33" s="24">
        <f>IF(BD33=BD34,1,0)</f>
        <v>1</v>
      </c>
      <c r="BK33" s="24">
        <f>IF(BD33=BD35,1,0)</f>
        <v>1</v>
      </c>
      <c r="BL33" s="24">
        <f>IF(BH33=1,BG33*100,IF(BJ33=1,BG33*100,IF(BK33=1,BG33*100,0)))</f>
        <v>0</v>
      </c>
      <c r="BM33" s="27">
        <f>SUM(BD33+BL33)</f>
        <v>0</v>
      </c>
      <c r="BO33" s="24" t="s">
        <v>55</v>
      </c>
      <c r="BP33" s="24">
        <f>R42</f>
        <v>0</v>
      </c>
      <c r="BQ33" s="24">
        <f>IF(BM33=BM32,1,0)</f>
        <v>1</v>
      </c>
      <c r="BR33" s="24" t="s">
        <v>47</v>
      </c>
      <c r="BS33" s="24">
        <f>IF(BM33=BM34,1,0)</f>
        <v>1</v>
      </c>
      <c r="BT33" s="24">
        <f>IF(BM33=BM35,1,0)</f>
        <v>1</v>
      </c>
      <c r="BU33" s="24">
        <f>IF(BQ33=1,BP33*10,IF(BS33=1,BP33*10,IF(BT33=1,BP33*10,0)))</f>
        <v>0</v>
      </c>
      <c r="BV33" s="27">
        <f>SUM(BM33+BU33)</f>
        <v>0</v>
      </c>
      <c r="BX33" s="24" t="s">
        <v>55</v>
      </c>
      <c r="BY33" s="25">
        <v>3</v>
      </c>
      <c r="BZ33" s="28">
        <f>SUM(BV33+BY33)</f>
        <v>3</v>
      </c>
      <c r="CB33" s="25" t="s">
        <v>5</v>
      </c>
      <c r="CC33" s="24">
        <f aca="true" t="shared" si="20" ref="CC33:CJ33">N42</f>
        <v>0</v>
      </c>
      <c r="CD33" s="24">
        <f t="shared" si="20"/>
        <v>0</v>
      </c>
      <c r="CE33" s="24">
        <f t="shared" si="20"/>
        <v>0</v>
      </c>
      <c r="CF33" s="24">
        <f t="shared" si="20"/>
        <v>0</v>
      </c>
      <c r="CG33" s="24">
        <f t="shared" si="20"/>
        <v>0</v>
      </c>
      <c r="CH33" s="24">
        <f t="shared" si="20"/>
        <v>0</v>
      </c>
      <c r="CI33" s="24">
        <f t="shared" si="20"/>
        <v>0</v>
      </c>
      <c r="CJ33" s="24">
        <f t="shared" si="20"/>
        <v>0</v>
      </c>
      <c r="CL33" s="24">
        <f>RANK(BZ33,BZ32:BZ35,0)</f>
        <v>2</v>
      </c>
      <c r="CM33" s="25" t="str">
        <f>IF(CL32=2,CB32,IF(CL33=2,CB33,IF(CL34=2,CB34,IF(CL35=2,CB35,""))))</f>
        <v>Croatia</v>
      </c>
      <c r="CN33" s="24">
        <f aca="true" t="shared" si="21" ref="CN33:CU33">IF($CL32=2,CC32,IF($CL33=2,CC33,IF($CL34=2,CC34,IF($CL35=2,CC35,""))))</f>
        <v>0</v>
      </c>
      <c r="CO33" s="24">
        <f t="shared" si="21"/>
        <v>0</v>
      </c>
      <c r="CP33" s="24">
        <f t="shared" si="21"/>
        <v>0</v>
      </c>
      <c r="CQ33" s="24">
        <f t="shared" si="21"/>
        <v>0</v>
      </c>
      <c r="CR33" s="24">
        <f t="shared" si="21"/>
        <v>0</v>
      </c>
      <c r="CS33" s="24">
        <f t="shared" si="21"/>
        <v>0</v>
      </c>
      <c r="CT33" s="24">
        <f t="shared" si="21"/>
        <v>0</v>
      </c>
      <c r="CU33" s="24">
        <f t="shared" si="21"/>
        <v>0</v>
      </c>
    </row>
    <row r="34" spans="2:99" ht="9.75">
      <c r="B34" s="25" t="s">
        <v>55</v>
      </c>
      <c r="C34" s="24">
        <f>IF(EURO_08!H21="","",EURO_08!H21)</f>
      </c>
      <c r="D34" s="24">
        <f>IF(EURO_08!G21="","",EURO_08!G21)</f>
      </c>
      <c r="E34" s="26" t="s">
        <v>57</v>
      </c>
      <c r="G34" s="24">
        <f t="shared" si="12"/>
      </c>
      <c r="H34" s="24">
        <f t="shared" si="13"/>
      </c>
      <c r="I34" s="24">
        <f t="shared" si="14"/>
        <v>0</v>
      </c>
      <c r="J34" s="24">
        <f t="shared" si="15"/>
        <v>0</v>
      </c>
      <c r="K34" s="24">
        <f t="shared" si="16"/>
        <v>0</v>
      </c>
      <c r="L34" s="24">
        <f t="shared" si="17"/>
        <v>0</v>
      </c>
      <c r="N34" s="24">
        <f>IF(C33="",0,IF(D33="",0,IF(C33&gt;-1,1,IF(D33&gt;-1,1,""))))</f>
        <v>0</v>
      </c>
      <c r="O34" s="24">
        <f>G33</f>
      </c>
      <c r="W34" s="24" t="s">
        <v>56</v>
      </c>
      <c r="X34" s="24">
        <f>N48</f>
        <v>0</v>
      </c>
      <c r="Y34" s="24">
        <f>U48</f>
        <v>0</v>
      </c>
      <c r="Z34" s="27">
        <f>IF(X34=0,0,Y34*1000000)</f>
        <v>0</v>
      </c>
      <c r="AB34" s="24" t="s">
        <v>56</v>
      </c>
      <c r="AC34" s="24">
        <f>IF(D33="","",IF(C33="","",1))</f>
      </c>
      <c r="AD34" s="24">
        <f>IF(D36="","",IF(C36="","",1))</f>
      </c>
      <c r="AE34" s="24" t="s">
        <v>47</v>
      </c>
      <c r="AF34" s="24">
        <f>IF(C32="","",IF(D32="","",1))</f>
      </c>
      <c r="AH34" s="24" t="s">
        <v>56</v>
      </c>
      <c r="AI34" s="24">
        <f>IF(AC34=0,0,IF(Z34=Z32,J33,0))</f>
        <v>0</v>
      </c>
      <c r="AJ34" s="24">
        <f>IF(AD34=0,0,IF(Z34=Z33,J36,0))</f>
        <v>0</v>
      </c>
      <c r="AK34" s="24" t="s">
        <v>47</v>
      </c>
      <c r="AL34" s="24">
        <f>IF(AF34=0,0,IF(Z34=Z35,I32,0))</f>
        <v>0</v>
      </c>
      <c r="AM34" s="24">
        <f>SUM(AI34*100000)+(AJ34*100000)+(AL34*100000)</f>
        <v>0</v>
      </c>
      <c r="AN34" s="27">
        <f>Z34+AM34</f>
        <v>0</v>
      </c>
      <c r="AO34" s="28"/>
      <c r="AP34" s="24" t="s">
        <v>56</v>
      </c>
      <c r="AQ34" s="24">
        <f>IF(AC34=0,0,IF(AN34=AN32,L33-K33,0))</f>
        <v>0</v>
      </c>
      <c r="AR34" s="24">
        <f>IF(AD34=0,0,IF(AN34=AN33,L36-K36,0))</f>
        <v>0</v>
      </c>
      <c r="AS34" s="24" t="s">
        <v>47</v>
      </c>
      <c r="AT34" s="24">
        <f>IF(AF34=0,0,IF(AN34=AN35,K32-L32,0))</f>
        <v>0</v>
      </c>
      <c r="AU34" s="25">
        <f>SUM(AQ34*10000)+(AR34*10000)+(AT34*10000)</f>
        <v>0</v>
      </c>
      <c r="AV34" s="28">
        <f>SUM(AN34+AU34)</f>
        <v>0</v>
      </c>
      <c r="AX34" s="24" t="s">
        <v>56</v>
      </c>
      <c r="AY34" s="24">
        <f>IF(AC34=0,0,IF(AV34=AV32,L33,0))</f>
        <v>0</v>
      </c>
      <c r="AZ34" s="24">
        <f>IF(AD34=0,0,IF(AV34=AV33,L36,0))</f>
        <v>0</v>
      </c>
      <c r="BA34" s="24" t="s">
        <v>47</v>
      </c>
      <c r="BB34" s="24">
        <f>IF(AF34=0,0,IF(AV34=AV35,K32,0))</f>
        <v>0</v>
      </c>
      <c r="BC34" s="25">
        <f>SUM(AY34*1000)+(AZ34*1000)+(BB34*1000)</f>
        <v>0</v>
      </c>
      <c r="BD34" s="28">
        <f>SUM(AV34+BC34)</f>
        <v>0</v>
      </c>
      <c r="BF34" s="24" t="s">
        <v>56</v>
      </c>
      <c r="BG34" s="24">
        <f>T48</f>
        <v>0</v>
      </c>
      <c r="BH34" s="24">
        <f>IF(BD34=BD32,1,0)</f>
        <v>1</v>
      </c>
      <c r="BI34" s="24">
        <f>IF(BD34=BD33,1,0)</f>
        <v>1</v>
      </c>
      <c r="BJ34" s="24" t="s">
        <v>47</v>
      </c>
      <c r="BK34" s="24">
        <f>IF(BD34=BD35,1,0)</f>
        <v>1</v>
      </c>
      <c r="BL34" s="24">
        <f>IF(BH34=1,BG34*100,IF(BI34=1,BG34*100,IF(BK34=1,BG34*100,0)))</f>
        <v>0</v>
      </c>
      <c r="BM34" s="27">
        <f>SUM(BD34+BL34)</f>
        <v>0</v>
      </c>
      <c r="BO34" s="24" t="s">
        <v>56</v>
      </c>
      <c r="BP34" s="24">
        <f>R48</f>
        <v>0</v>
      </c>
      <c r="BQ34" s="24">
        <f>IF(BM34=BM32,1,0)</f>
        <v>1</v>
      </c>
      <c r="BR34" s="24">
        <f>IF(BM34=BM33,1,0)</f>
        <v>1</v>
      </c>
      <c r="BS34" s="24" t="s">
        <v>47</v>
      </c>
      <c r="BT34" s="24">
        <f>IF(BM34=BM35,1,0)</f>
        <v>1</v>
      </c>
      <c r="BU34" s="24">
        <f>IF(BQ34=1,BP34*10,IF(BR34=1,BP34*10,IF(BT34=1,BP34*10,0)))</f>
        <v>0</v>
      </c>
      <c r="BV34" s="27">
        <f>SUM(BM34+BU34)</f>
        <v>0</v>
      </c>
      <c r="BX34" s="24" t="s">
        <v>56</v>
      </c>
      <c r="BY34" s="25">
        <v>2</v>
      </c>
      <c r="BZ34" s="28">
        <f>SUM(BV34+BY34)</f>
        <v>2</v>
      </c>
      <c r="CB34" s="25" t="s">
        <v>6</v>
      </c>
      <c r="CC34" s="24">
        <f aca="true" t="shared" si="22" ref="CC34:CJ34">N48</f>
        <v>0</v>
      </c>
      <c r="CD34" s="24">
        <f t="shared" si="22"/>
        <v>0</v>
      </c>
      <c r="CE34" s="24">
        <f t="shared" si="22"/>
        <v>0</v>
      </c>
      <c r="CF34" s="24">
        <f t="shared" si="22"/>
        <v>0</v>
      </c>
      <c r="CG34" s="24">
        <f t="shared" si="22"/>
        <v>0</v>
      </c>
      <c r="CH34" s="24">
        <f t="shared" si="22"/>
        <v>0</v>
      </c>
      <c r="CI34" s="24">
        <f t="shared" si="22"/>
        <v>0</v>
      </c>
      <c r="CJ34" s="24">
        <f t="shared" si="22"/>
        <v>0</v>
      </c>
      <c r="CL34" s="24">
        <f>RANK(BZ34,BZ32:BZ35,0)</f>
        <v>3</v>
      </c>
      <c r="CM34" s="25" t="str">
        <f>IF(CL32=3,CB32,IF(CL33=3,CB33,IF(CL34=3,CB34,IF(CL35=3,CB35,""))))</f>
        <v>Germany</v>
      </c>
      <c r="CN34" s="24">
        <f aca="true" t="shared" si="23" ref="CN34:CU34">IF($CL32=3,CC32,IF($CL33=3,CC33,IF($CL34=3,CC34,IF($CL35=3,CC35,""))))</f>
        <v>0</v>
      </c>
      <c r="CO34" s="24">
        <f t="shared" si="23"/>
        <v>0</v>
      </c>
      <c r="CP34" s="24">
        <f t="shared" si="23"/>
        <v>0</v>
      </c>
      <c r="CQ34" s="24">
        <f t="shared" si="23"/>
        <v>0</v>
      </c>
      <c r="CR34" s="24">
        <f t="shared" si="23"/>
        <v>0</v>
      </c>
      <c r="CS34" s="24">
        <f t="shared" si="23"/>
        <v>0</v>
      </c>
      <c r="CT34" s="24">
        <f t="shared" si="23"/>
        <v>0</v>
      </c>
      <c r="CU34" s="24">
        <f t="shared" si="23"/>
        <v>0</v>
      </c>
    </row>
    <row r="35" spans="2:99" ht="9.75">
      <c r="B35" s="25" t="s">
        <v>54</v>
      </c>
      <c r="C35" s="24">
        <f>IF(EURO_08!G14="","",EURO_08!G14)</f>
      </c>
      <c r="D35" s="24">
        <f>IF(EURO_08!H14="","",EURO_08!H14)</f>
      </c>
      <c r="E35" s="26" t="s">
        <v>57</v>
      </c>
      <c r="G35" s="24">
        <f t="shared" si="12"/>
      </c>
      <c r="H35" s="24">
        <f t="shared" si="13"/>
      </c>
      <c r="I35" s="24">
        <f t="shared" si="14"/>
        <v>0</v>
      </c>
      <c r="J35" s="24">
        <f t="shared" si="15"/>
        <v>0</v>
      </c>
      <c r="K35" s="24">
        <f t="shared" si="16"/>
        <v>0</v>
      </c>
      <c r="L35" s="24">
        <f t="shared" si="17"/>
        <v>0</v>
      </c>
      <c r="N35" s="24">
        <f>IF(C35="",0,IF(D35="",0,IF(C35&gt;-1,1,IF(D35&gt;-1,1,""))))</f>
        <v>0</v>
      </c>
      <c r="O35" s="24">
        <f>G35</f>
      </c>
      <c r="W35" s="24" t="s">
        <v>57</v>
      </c>
      <c r="X35" s="24">
        <f>N54</f>
        <v>0</v>
      </c>
      <c r="Y35" s="24">
        <f>U54</f>
        <v>0</v>
      </c>
      <c r="Z35" s="27">
        <f>IF(X35=0,0,Y35*1000000)</f>
        <v>0</v>
      </c>
      <c r="AB35" s="24" t="s">
        <v>57</v>
      </c>
      <c r="AC35" s="24">
        <f>IF(D35="","",IF(C35="","",1))</f>
      </c>
      <c r="AD35" s="24">
        <f>IF(D34="","",IF(C34="","",1))</f>
      </c>
      <c r="AE35" s="24">
        <f>IF(D32="","",IF(C32="","",1))</f>
      </c>
      <c r="AF35" s="24" t="s">
        <v>47</v>
      </c>
      <c r="AH35" s="24" t="s">
        <v>57</v>
      </c>
      <c r="AI35" s="24">
        <f>IF(AC35=0,0,IF(Z35=Z32,J35,0))</f>
        <v>0</v>
      </c>
      <c r="AJ35" s="24">
        <f>IF(AD35=0,0,IF(Z35=Z33,J34,0))</f>
        <v>0</v>
      </c>
      <c r="AK35" s="24">
        <f>IF(AE35=0,0,IF(Z35=Z34,J32,0))</f>
        <v>0</v>
      </c>
      <c r="AL35" s="24" t="s">
        <v>47</v>
      </c>
      <c r="AM35" s="24">
        <f>SUM(AI35*100000)+(AJ35*100000)+(AK35*100000)</f>
        <v>0</v>
      </c>
      <c r="AN35" s="27">
        <f>Z35+AM35</f>
        <v>0</v>
      </c>
      <c r="AO35" s="28"/>
      <c r="AP35" s="24" t="s">
        <v>57</v>
      </c>
      <c r="AQ35" s="24">
        <f>IF(AC35=0,0,IF(AN35=AN32,L35-K35,0))</f>
        <v>0</v>
      </c>
      <c r="AR35" s="24">
        <f>IF(AD35=0,0,IF(AN35=AN33,L34-K34,0))</f>
        <v>0</v>
      </c>
      <c r="AS35" s="24">
        <f>IF(AE35=0,0,IF(AN35=AN34,L32-K32,0))</f>
        <v>0</v>
      </c>
      <c r="AT35" s="24" t="s">
        <v>47</v>
      </c>
      <c r="AU35" s="25">
        <f>SUM(AQ35*10000)+(AR35*10000)+(AS35*10000)</f>
        <v>0</v>
      </c>
      <c r="AV35" s="28">
        <f>SUM(AN35+AU35)</f>
        <v>0</v>
      </c>
      <c r="AX35" s="24" t="s">
        <v>57</v>
      </c>
      <c r="AY35" s="24">
        <f>IF(AC35=0,0,IF(AV35=AV32,L35,0))</f>
        <v>0</v>
      </c>
      <c r="AZ35" s="24">
        <f>IF(AD35=0,0,IF(AV35=AV33,L34,0))</f>
        <v>0</v>
      </c>
      <c r="BA35" s="24">
        <f>IF(AE35=0,0,IF(AV35=AV34,L32,0))</f>
        <v>0</v>
      </c>
      <c r="BB35" s="24" t="s">
        <v>47</v>
      </c>
      <c r="BC35" s="25">
        <f>SUM(AY35*1000)+(AZ35*1000)+(BA35*1000)</f>
        <v>0</v>
      </c>
      <c r="BD35" s="28">
        <f>SUM(AV35+BC35)</f>
        <v>0</v>
      </c>
      <c r="BF35" s="24" t="s">
        <v>57</v>
      </c>
      <c r="BG35" s="24">
        <f>T54</f>
        <v>0</v>
      </c>
      <c r="BH35" s="24">
        <f>IF(BD35=BD32,1,0)</f>
        <v>1</v>
      </c>
      <c r="BI35" s="24">
        <f>IF(BD35=BD33,1,0)</f>
        <v>1</v>
      </c>
      <c r="BJ35" s="24">
        <f>IF(BD35=BD34,1,0)</f>
        <v>1</v>
      </c>
      <c r="BK35" s="24" t="s">
        <v>47</v>
      </c>
      <c r="BL35" s="24">
        <f>IF(BH35=1,BG35*100,IF(BI35=1,BG35*100,IF(BJ35=1,BG35*100,0)))</f>
        <v>0</v>
      </c>
      <c r="BM35" s="27">
        <f>SUM(BD35+BL35)</f>
        <v>0</v>
      </c>
      <c r="BO35" s="24" t="s">
        <v>57</v>
      </c>
      <c r="BP35" s="24">
        <f>R54</f>
        <v>0</v>
      </c>
      <c r="BQ35" s="24">
        <f>IF(BM35=BM32,1,0)</f>
        <v>1</v>
      </c>
      <c r="BR35" s="24">
        <f>IF(BM35=BM33,1,0)</f>
        <v>1</v>
      </c>
      <c r="BS35" s="24">
        <f>IF(BM35=BM34,1,0)</f>
        <v>1</v>
      </c>
      <c r="BT35" s="24" t="s">
        <v>47</v>
      </c>
      <c r="BU35" s="24">
        <f>IF(BQ35=1,BP35*10,IF(BR35=1,BP35*10,IF(BS35=1,BP35*10,0)))</f>
        <v>0</v>
      </c>
      <c r="BV35" s="27">
        <f>SUM(BM35+BU35)</f>
        <v>0</v>
      </c>
      <c r="BX35" s="24" t="s">
        <v>57</v>
      </c>
      <c r="BY35" s="25">
        <v>1</v>
      </c>
      <c r="BZ35" s="28">
        <f>SUM(BV35+BY35)</f>
        <v>1</v>
      </c>
      <c r="CB35" s="25" t="s">
        <v>7</v>
      </c>
      <c r="CC35" s="24">
        <f aca="true" t="shared" si="24" ref="CC35:CJ35">N54</f>
        <v>0</v>
      </c>
      <c r="CD35" s="24">
        <f t="shared" si="24"/>
        <v>0</v>
      </c>
      <c r="CE35" s="24">
        <f t="shared" si="24"/>
        <v>0</v>
      </c>
      <c r="CF35" s="24">
        <f t="shared" si="24"/>
        <v>0</v>
      </c>
      <c r="CG35" s="24">
        <f t="shared" si="24"/>
        <v>0</v>
      </c>
      <c r="CH35" s="24">
        <f t="shared" si="24"/>
        <v>0</v>
      </c>
      <c r="CI35" s="24">
        <f t="shared" si="24"/>
        <v>0</v>
      </c>
      <c r="CJ35" s="24">
        <f t="shared" si="24"/>
        <v>0</v>
      </c>
      <c r="CL35" s="24">
        <f>RANK(BZ35,BZ32:BZ35,0)</f>
        <v>4</v>
      </c>
      <c r="CM35" s="25" t="str">
        <f>IF(CL32=4,CB32,IF(CL33=4,CB33,IF(CL34=4,CB34,IF(CL35=4,CB35,""))))</f>
        <v>Poland</v>
      </c>
      <c r="CN35" s="24">
        <f aca="true" t="shared" si="25" ref="CN35:CU35">IF($CL32=4,CC32,IF($CL33=4,CC33,IF($CL34=4,CC34,IF($CL35=4,CC35,""))))</f>
        <v>0</v>
      </c>
      <c r="CO35" s="24">
        <f t="shared" si="25"/>
        <v>0</v>
      </c>
      <c r="CP35" s="24">
        <f t="shared" si="25"/>
        <v>0</v>
      </c>
      <c r="CQ35" s="24">
        <f t="shared" si="25"/>
        <v>0</v>
      </c>
      <c r="CR35" s="24">
        <f t="shared" si="25"/>
        <v>0</v>
      </c>
      <c r="CS35" s="24">
        <f t="shared" si="25"/>
        <v>0</v>
      </c>
      <c r="CT35" s="24">
        <f t="shared" si="25"/>
        <v>0</v>
      </c>
      <c r="CU35" s="24">
        <f t="shared" si="25"/>
        <v>0</v>
      </c>
    </row>
    <row r="36" spans="2:21" ht="9.75">
      <c r="B36" s="25" t="s">
        <v>55</v>
      </c>
      <c r="C36" s="24">
        <f>IF(EURO_08!G13="","",EURO_08!G13)</f>
      </c>
      <c r="D36" s="24">
        <f>IF(EURO_08!H13="","",EURO_08!H13)</f>
      </c>
      <c r="E36" s="26" t="s">
        <v>56</v>
      </c>
      <c r="G36" s="24">
        <f t="shared" si="12"/>
      </c>
      <c r="H36" s="24">
        <f t="shared" si="13"/>
      </c>
      <c r="I36" s="24">
        <f t="shared" si="14"/>
        <v>0</v>
      </c>
      <c r="J36" s="24">
        <f t="shared" si="15"/>
        <v>0</v>
      </c>
      <c r="K36" s="24">
        <f t="shared" si="16"/>
        <v>0</v>
      </c>
      <c r="L36" s="24">
        <f t="shared" si="17"/>
        <v>0</v>
      </c>
      <c r="N36" s="27">
        <f>SUM(N33:N35)</f>
        <v>0</v>
      </c>
      <c r="O36" s="27">
        <f>COUNTIF(O33:O35,3)</f>
        <v>0</v>
      </c>
      <c r="P36" s="27">
        <f>COUNTIF(O33:O35,1)</f>
        <v>0</v>
      </c>
      <c r="Q36" s="27">
        <f>COUNTIF(O33:O35,0)</f>
        <v>0</v>
      </c>
      <c r="R36" s="27">
        <f>IF(N36=0,0,SUM(K31+K33+K35))</f>
        <v>0</v>
      </c>
      <c r="S36" s="27">
        <f>IF(N36=0,0,SUM(L31+L33+L35))</f>
        <v>0</v>
      </c>
      <c r="T36" s="27">
        <f>R36-S36</f>
        <v>0</v>
      </c>
      <c r="U36" s="27">
        <f>SUM(O36*3)+(P36*1)</f>
        <v>0</v>
      </c>
    </row>
    <row r="37" ht="9.75">
      <c r="E37" s="26"/>
    </row>
    <row r="38" ht="9.75">
      <c r="N38" s="24" t="s">
        <v>55</v>
      </c>
    </row>
    <row r="39" spans="14:15" ht="9.75">
      <c r="N39" s="24">
        <f>IF(C31="","",IF(D31="","",IF(C31&gt;-1,1,IF(D31&gt;-1,1,""))))</f>
      </c>
      <c r="O39" s="24">
        <f>H31</f>
      </c>
    </row>
    <row r="40" spans="14:15" ht="9.75">
      <c r="N40" s="24">
        <f>IF(C34="","",IF(D34="","",IF(C34&gt;-1,1,IF(D34&gt;-1,1,""))))</f>
      </c>
      <c r="O40" s="24">
        <f>G34</f>
      </c>
    </row>
    <row r="41" spans="14:15" ht="9.75">
      <c r="N41" s="24">
        <f>IF(C36="","",IF(D36="","",IF(C36&gt;-1,1,IF(D36&gt;-1,1,""))))</f>
      </c>
      <c r="O41" s="24">
        <f>G36</f>
      </c>
    </row>
    <row r="42" spans="14:21" ht="9.75">
      <c r="N42" s="27">
        <f>SUM(N39:N41)</f>
        <v>0</v>
      </c>
      <c r="O42" s="27">
        <f>COUNTIF(O39:O41,3)</f>
        <v>0</v>
      </c>
      <c r="P42" s="27">
        <f>COUNTIF(O39:O41,1)</f>
        <v>0</v>
      </c>
      <c r="Q42" s="27">
        <f>COUNTIF(O39:O41,0)</f>
        <v>0</v>
      </c>
      <c r="R42" s="27">
        <f>IF(N42=0,0,SUM(L31+K34+K36))</f>
        <v>0</v>
      </c>
      <c r="S42" s="27">
        <f>IF(N42=0,0,SUM(K31+L34+L36))</f>
        <v>0</v>
      </c>
      <c r="T42" s="27">
        <f>R42-S42</f>
        <v>0</v>
      </c>
      <c r="U42" s="27">
        <f>SUM(O42*3)+(P42*1)</f>
        <v>0</v>
      </c>
    </row>
    <row r="44" ht="9.75">
      <c r="N44" s="24" t="s">
        <v>56</v>
      </c>
    </row>
    <row r="45" spans="14:15" ht="9.75">
      <c r="N45" s="24">
        <f>IF(C32="","",IF(D32="","",IF(C32&gt;-1,1,IF(D32&gt;-1,1,""))))</f>
      </c>
      <c r="O45" s="24">
        <f>G32</f>
      </c>
    </row>
    <row r="46" spans="14:15" ht="9.75">
      <c r="N46" s="24">
        <f>IF(C33="","",IF(D33="","",IF(C33&gt;-1,1,IF(D33&gt;-1,1,""))))</f>
      </c>
      <c r="O46" s="24">
        <f>H33</f>
      </c>
    </row>
    <row r="47" spans="14:15" ht="9.75">
      <c r="N47" s="24">
        <f>IF(C36="","",IF(D36="","",IF(C36&gt;-1,1,IF(D36&gt;-1,1,""))))</f>
      </c>
      <c r="O47" s="24">
        <f>H36</f>
      </c>
    </row>
    <row r="48" spans="14:21" ht="9.75">
      <c r="N48" s="27">
        <f>SUM(N45:N47)</f>
        <v>0</v>
      </c>
      <c r="O48" s="27">
        <f>COUNTIF(O45:O47,3)</f>
        <v>0</v>
      </c>
      <c r="P48" s="27">
        <f>COUNTIF(O45:O47,1)</f>
        <v>0</v>
      </c>
      <c r="Q48" s="27">
        <f>COUNTIF(O45:O47,0)</f>
        <v>0</v>
      </c>
      <c r="R48" s="27">
        <f>IF(N48=0,0,SUM(K32+L33+L36))</f>
        <v>0</v>
      </c>
      <c r="S48" s="27">
        <f>IF(N48=0,0,SUM(L32+K33+K36))</f>
        <v>0</v>
      </c>
      <c r="T48" s="27">
        <f>R48-S48</f>
        <v>0</v>
      </c>
      <c r="U48" s="27">
        <f>SUM(O48*3)+(P48*1)</f>
        <v>0</v>
      </c>
    </row>
    <row r="50" ht="9.75">
      <c r="N50" s="24" t="s">
        <v>57</v>
      </c>
    </row>
    <row r="51" spans="14:15" ht="9.75">
      <c r="N51" s="24">
        <f>IF(C32="","",IF(D32="","",IF(C32&gt;-1,1,IF(D32&gt;-1,1,""))))</f>
      </c>
      <c r="O51" s="24">
        <f>H32</f>
      </c>
    </row>
    <row r="52" spans="14:15" ht="9.75">
      <c r="N52" s="24">
        <f>IF(C34="","",IF(D34="","",IF(C34&gt;-1,1,IF(D34&gt;-1,1,""))))</f>
      </c>
      <c r="O52" s="24">
        <f>H34</f>
      </c>
    </row>
    <row r="53" spans="14:15" ht="9.75">
      <c r="N53" s="24">
        <f>IF(C35="","",IF(D35="","",IF(C35&gt;-1,1,IF(D35&gt;-1,1,""))))</f>
      </c>
      <c r="O53" s="24">
        <f>H35</f>
      </c>
    </row>
    <row r="54" spans="14:21" ht="9.75">
      <c r="N54" s="27">
        <f>SUM(N51:N53)</f>
        <v>0</v>
      </c>
      <c r="O54" s="27">
        <f>COUNTIF(O51:O53,3)</f>
        <v>0</v>
      </c>
      <c r="P54" s="27">
        <f>COUNTIF(O51:O53,1)</f>
        <v>0</v>
      </c>
      <c r="Q54" s="27">
        <f>COUNTIF(O51:O53,0)</f>
        <v>0</v>
      </c>
      <c r="R54" s="27">
        <f>IF(N54=0,0,SUM(L32+L34+L35))</f>
        <v>0</v>
      </c>
      <c r="S54" s="27">
        <f>IF(N54=0,0,SUM(K32+K34+K35))</f>
        <v>0</v>
      </c>
      <c r="T54" s="27">
        <f>R54-S54</f>
        <v>0</v>
      </c>
      <c r="U54" s="27">
        <f>SUM(O54*3)+(P54*1)</f>
        <v>0</v>
      </c>
    </row>
    <row r="61" spans="1:99" ht="9.75">
      <c r="A61" s="24" t="s">
        <v>24</v>
      </c>
      <c r="B61" s="25" t="s">
        <v>59</v>
      </c>
      <c r="C61" s="24">
        <f>IF(EURO_08!G24="","",EURO_08!G24)</f>
      </c>
      <c r="D61" s="24">
        <f>IF(EURO_08!H24="","",EURO_08!H24)</f>
      </c>
      <c r="E61" s="26" t="s">
        <v>60</v>
      </c>
      <c r="G61" s="24">
        <f aca="true" t="shared" si="26" ref="G61:G66">IF(C61="","",IF(C61&gt;D61,3,IF(C61=D61,1,IF(C61&lt;D61,0,""))))</f>
      </c>
      <c r="H61" s="24">
        <f aca="true" t="shared" si="27" ref="H61:H66">IF(D61="","",IF(D61&gt;C61,3,IF(D61=C61,1,IF(D61&lt;C61,0,""))))</f>
      </c>
      <c r="I61" s="24">
        <f aca="true" t="shared" si="28" ref="I61:I66">IF(G61="",0,G61)</f>
        <v>0</v>
      </c>
      <c r="J61" s="24">
        <f aca="true" t="shared" si="29" ref="J61:J66">IF(H61="",0,H61)</f>
        <v>0</v>
      </c>
      <c r="K61" s="24">
        <f aca="true" t="shared" si="30" ref="K61:K66">IF(C61="",0,C61)</f>
        <v>0</v>
      </c>
      <c r="L61" s="24">
        <f aca="true" t="shared" si="31" ref="L61:L66">IF(D61="",0,D61)</f>
        <v>0</v>
      </c>
      <c r="N61" s="24" t="s">
        <v>59</v>
      </c>
      <c r="X61" s="24" t="s">
        <v>68</v>
      </c>
      <c r="Y61" s="24" t="s">
        <v>41</v>
      </c>
      <c r="Z61" s="27" t="s">
        <v>46</v>
      </c>
      <c r="AC61" s="24" t="s">
        <v>59</v>
      </c>
      <c r="AD61" s="24" t="s">
        <v>60</v>
      </c>
      <c r="AE61" s="24" t="s">
        <v>61</v>
      </c>
      <c r="AF61" s="24" t="s">
        <v>62</v>
      </c>
      <c r="AI61" s="24" t="s">
        <v>59</v>
      </c>
      <c r="AJ61" s="24" t="s">
        <v>60</v>
      </c>
      <c r="AK61" s="24" t="s">
        <v>61</v>
      </c>
      <c r="AL61" s="24" t="s">
        <v>62</v>
      </c>
      <c r="AN61" s="27" t="s">
        <v>48</v>
      </c>
      <c r="AO61" s="24"/>
      <c r="AQ61" s="24" t="s">
        <v>59</v>
      </c>
      <c r="AR61" s="24" t="s">
        <v>60</v>
      </c>
      <c r="AS61" s="24" t="s">
        <v>61</v>
      </c>
      <c r="AT61" s="24" t="s">
        <v>62</v>
      </c>
      <c r="AU61" s="24"/>
      <c r="AV61" s="27" t="s">
        <v>49</v>
      </c>
      <c r="AW61" s="24"/>
      <c r="AY61" s="24" t="s">
        <v>59</v>
      </c>
      <c r="AZ61" s="24" t="s">
        <v>60</v>
      </c>
      <c r="BA61" s="24" t="s">
        <v>61</v>
      </c>
      <c r="BB61" s="24" t="s">
        <v>62</v>
      </c>
      <c r="BC61" s="24"/>
      <c r="BD61" s="27" t="s">
        <v>50</v>
      </c>
      <c r="BH61" s="24" t="s">
        <v>59</v>
      </c>
      <c r="BI61" s="24" t="s">
        <v>60</v>
      </c>
      <c r="BJ61" s="24" t="s">
        <v>61</v>
      </c>
      <c r="BK61" s="24" t="s">
        <v>62</v>
      </c>
      <c r="BM61" s="27" t="s">
        <v>45</v>
      </c>
      <c r="BQ61" s="24" t="s">
        <v>59</v>
      </c>
      <c r="BR61" s="24" t="s">
        <v>60</v>
      </c>
      <c r="BS61" s="24" t="s">
        <v>61</v>
      </c>
      <c r="BT61" s="24" t="s">
        <v>62</v>
      </c>
      <c r="BV61" s="27" t="s">
        <v>51</v>
      </c>
      <c r="CC61" s="24" t="s">
        <v>38</v>
      </c>
      <c r="CD61" s="24" t="s">
        <v>39</v>
      </c>
      <c r="CE61" s="24" t="s">
        <v>25</v>
      </c>
      <c r="CF61" s="24" t="s">
        <v>40</v>
      </c>
      <c r="CG61" s="24" t="s">
        <v>34</v>
      </c>
      <c r="CH61" s="24" t="s">
        <v>22</v>
      </c>
      <c r="CI61" s="24" t="s">
        <v>45</v>
      </c>
      <c r="CJ61" s="24" t="s">
        <v>41</v>
      </c>
      <c r="CL61" s="24" t="s">
        <v>52</v>
      </c>
      <c r="CN61" s="24" t="s">
        <v>38</v>
      </c>
      <c r="CO61" s="24" t="s">
        <v>39</v>
      </c>
      <c r="CP61" s="24" t="s">
        <v>25</v>
      </c>
      <c r="CQ61" s="24" t="s">
        <v>40</v>
      </c>
      <c r="CR61" s="24" t="s">
        <v>34</v>
      </c>
      <c r="CS61" s="24" t="s">
        <v>22</v>
      </c>
      <c r="CT61" s="24" t="s">
        <v>45</v>
      </c>
      <c r="CU61" s="24" t="s">
        <v>41</v>
      </c>
    </row>
    <row r="62" spans="2:99" ht="9.75">
      <c r="B62" s="25" t="s">
        <v>61</v>
      </c>
      <c r="C62" s="24">
        <f>IF(EURO_08!G23="","",EURO_08!G23)</f>
      </c>
      <c r="D62" s="24">
        <f>IF(EURO_08!H23="","",EURO_08!H23)</f>
      </c>
      <c r="E62" s="26" t="s">
        <v>62</v>
      </c>
      <c r="G62" s="24">
        <f t="shared" si="26"/>
      </c>
      <c r="H62" s="24">
        <f t="shared" si="27"/>
      </c>
      <c r="I62" s="24">
        <f t="shared" si="28"/>
        <v>0</v>
      </c>
      <c r="J62" s="24">
        <f t="shared" si="29"/>
        <v>0</v>
      </c>
      <c r="K62" s="24">
        <f t="shared" si="30"/>
        <v>0</v>
      </c>
      <c r="L62" s="24">
        <f t="shared" si="31"/>
        <v>0</v>
      </c>
      <c r="N62" s="27" t="s">
        <v>38</v>
      </c>
      <c r="O62" s="27" t="s">
        <v>39</v>
      </c>
      <c r="P62" s="24" t="s">
        <v>25</v>
      </c>
      <c r="Q62" s="24" t="s">
        <v>40</v>
      </c>
      <c r="R62" s="24" t="s">
        <v>34</v>
      </c>
      <c r="S62" s="24" t="s">
        <v>22</v>
      </c>
      <c r="T62" s="24" t="s">
        <v>45</v>
      </c>
      <c r="U62" s="24" t="s">
        <v>41</v>
      </c>
      <c r="W62" s="24" t="s">
        <v>59</v>
      </c>
      <c r="X62" s="24">
        <f>N66</f>
        <v>0</v>
      </c>
      <c r="Y62" s="24">
        <f>U66</f>
        <v>0</v>
      </c>
      <c r="Z62" s="27">
        <f>IF(X62=0,0,Y62*1000000)</f>
        <v>0</v>
      </c>
      <c r="AB62" s="24" t="s">
        <v>59</v>
      </c>
      <c r="AC62" s="24" t="s">
        <v>47</v>
      </c>
      <c r="AD62" s="24">
        <f>IF(C61="",0,IF(D61="",0,1))</f>
        <v>0</v>
      </c>
      <c r="AE62" s="24">
        <f>IF(C63="",0,IF(D63="",0,1))</f>
        <v>0</v>
      </c>
      <c r="AF62" s="24">
        <f>IF(C65="",0,IF(D65="",0,1))</f>
        <v>0</v>
      </c>
      <c r="AH62" s="24" t="s">
        <v>59</v>
      </c>
      <c r="AI62" s="24" t="s">
        <v>47</v>
      </c>
      <c r="AJ62" s="24">
        <f>IF(AD62=0,0,IF(Z62=Z63,I61,0))</f>
        <v>0</v>
      </c>
      <c r="AK62" s="24">
        <f>IF(AE62=0,0,IF(Z62=Z64,I63,0))</f>
        <v>0</v>
      </c>
      <c r="AL62" s="24">
        <f>IF(AF62=0,0,IF(Z62=Z65,I65,0))</f>
        <v>0</v>
      </c>
      <c r="AM62" s="24">
        <f>SUM(AJ62*100000)+(AK62*100000)+(AL62*100000)</f>
        <v>0</v>
      </c>
      <c r="AN62" s="27">
        <f>Z62+AM62</f>
        <v>0</v>
      </c>
      <c r="AO62" s="28"/>
      <c r="AP62" s="24" t="s">
        <v>59</v>
      </c>
      <c r="AQ62" s="24" t="s">
        <v>47</v>
      </c>
      <c r="AR62" s="24">
        <f>IF(AD62=0,0,IF(AN62=AN63,K61-L61,0))</f>
        <v>0</v>
      </c>
      <c r="AS62" s="24">
        <f>IF(AE62=0,0,IF(AN62=AN64,K63-L63,0))</f>
        <v>0</v>
      </c>
      <c r="AT62" s="24">
        <f>IF(AF62=0,0,IF(AN62=AN65,K65-L65,0))</f>
        <v>0</v>
      </c>
      <c r="AU62" s="25">
        <f>SUM(AR62*10000)+(AS62*10000)+(AT62*10000)</f>
        <v>0</v>
      </c>
      <c r="AV62" s="28">
        <f>SUM(AN62+AU62)</f>
        <v>0</v>
      </c>
      <c r="AX62" s="24" t="s">
        <v>59</v>
      </c>
      <c r="AY62" s="24" t="s">
        <v>47</v>
      </c>
      <c r="AZ62" s="24">
        <f>IF(AD62=0,0,IF(AV62=AV63,K61,0))</f>
        <v>0</v>
      </c>
      <c r="BA62" s="24">
        <f>IF(AE62=0,0,IF(AV62=AV64,K63,0))</f>
        <v>0</v>
      </c>
      <c r="BB62" s="24">
        <f>IF(AF62=0,0,IF(AV62=AV65,K65,0))</f>
        <v>0</v>
      </c>
      <c r="BC62" s="25">
        <f>SUM(AZ62*1000)+(BA62*1000)+(BB62*1000)</f>
        <v>0</v>
      </c>
      <c r="BD62" s="28">
        <f>SUM(AV62+BC62)</f>
        <v>0</v>
      </c>
      <c r="BF62" s="24" t="s">
        <v>59</v>
      </c>
      <c r="BG62" s="24">
        <f>T66</f>
        <v>0</v>
      </c>
      <c r="BH62" s="24" t="s">
        <v>47</v>
      </c>
      <c r="BI62" s="24">
        <f>IF(BD62=BD63,1,0)</f>
        <v>1</v>
      </c>
      <c r="BJ62" s="24">
        <f>IF(BD62=BD64,1,0)</f>
        <v>1</v>
      </c>
      <c r="BK62" s="24">
        <f>IF(BD62=BD65,1,0)</f>
        <v>1</v>
      </c>
      <c r="BL62" s="24">
        <f>IF(BI62=1,BG62*100,IF(BJ62=1,BG62*100,IF(BK62=1,BG62*100,0)))</f>
        <v>0</v>
      </c>
      <c r="BM62" s="27">
        <f>SUM(BD62+BL62)</f>
        <v>0</v>
      </c>
      <c r="BO62" s="24" t="s">
        <v>59</v>
      </c>
      <c r="BP62" s="24">
        <f>R66</f>
        <v>0</v>
      </c>
      <c r="BQ62" s="24" t="s">
        <v>47</v>
      </c>
      <c r="BR62" s="24">
        <f>IF(BM62=BM63,1,0)</f>
        <v>1</v>
      </c>
      <c r="BS62" s="24">
        <f>IF(BM62=BM64,1,0)</f>
        <v>1</v>
      </c>
      <c r="BT62" s="24">
        <f>IF(BM62=BM65,1,0)</f>
        <v>1</v>
      </c>
      <c r="BU62" s="24">
        <f>IF(BR62=1,BP62*10,IF(BS62=1,BP62*10,IF(BT62=1,BP62*10,0)))</f>
        <v>0</v>
      </c>
      <c r="BV62" s="27">
        <f>SUM(BM62+BU62)</f>
        <v>0</v>
      </c>
      <c r="BX62" s="24" t="s">
        <v>59</v>
      </c>
      <c r="BY62" s="25">
        <v>4</v>
      </c>
      <c r="BZ62" s="28">
        <f>SUM(BV62+BY62)</f>
        <v>4</v>
      </c>
      <c r="CB62" s="25" t="s">
        <v>8</v>
      </c>
      <c r="CC62" s="24">
        <f aca="true" t="shared" si="32" ref="CC62:CJ62">N66</f>
        <v>0</v>
      </c>
      <c r="CD62" s="24">
        <f t="shared" si="32"/>
        <v>0</v>
      </c>
      <c r="CE62" s="24">
        <f t="shared" si="32"/>
        <v>0</v>
      </c>
      <c r="CF62" s="24">
        <f t="shared" si="32"/>
        <v>0</v>
      </c>
      <c r="CG62" s="24">
        <f t="shared" si="32"/>
        <v>0</v>
      </c>
      <c r="CH62" s="24">
        <f t="shared" si="32"/>
        <v>0</v>
      </c>
      <c r="CI62" s="24">
        <f t="shared" si="32"/>
        <v>0</v>
      </c>
      <c r="CJ62" s="24">
        <f t="shared" si="32"/>
        <v>0</v>
      </c>
      <c r="CL62" s="24">
        <f>RANK(BZ62,BZ62:BZ65,0)</f>
        <v>1</v>
      </c>
      <c r="CM62" s="25" t="str">
        <f>IF(CL62=1,CB62,IF(CL63=1,CB63,IF(CL64=1,CB64,IF(CL65=1,CB65,""))))</f>
        <v>France</v>
      </c>
      <c r="CN62" s="24">
        <f aca="true" t="shared" si="33" ref="CN62:CU62">IF($CL62=1,CC62,IF($CL63=1,CC63,IF($CL64=1,CC64,IF($CL65=1,CC65,""))))</f>
        <v>0</v>
      </c>
      <c r="CO62" s="24">
        <f t="shared" si="33"/>
        <v>0</v>
      </c>
      <c r="CP62" s="24">
        <f t="shared" si="33"/>
        <v>0</v>
      </c>
      <c r="CQ62" s="24">
        <f t="shared" si="33"/>
        <v>0</v>
      </c>
      <c r="CR62" s="24">
        <f t="shared" si="33"/>
        <v>0</v>
      </c>
      <c r="CS62" s="24">
        <f t="shared" si="33"/>
        <v>0</v>
      </c>
      <c r="CT62" s="24">
        <f t="shared" si="33"/>
        <v>0</v>
      </c>
      <c r="CU62" s="24">
        <f t="shared" si="33"/>
        <v>0</v>
      </c>
    </row>
    <row r="63" spans="2:99" ht="9.75">
      <c r="B63" s="25" t="s">
        <v>59</v>
      </c>
      <c r="C63" s="24">
        <f>IF(EURO_08!H16="","",EURO_08!H16)</f>
      </c>
      <c r="D63" s="24">
        <f>IF(EURO_08!G16="","",EURO_08!G16)</f>
      </c>
      <c r="E63" s="26" t="s">
        <v>61</v>
      </c>
      <c r="G63" s="24">
        <f t="shared" si="26"/>
      </c>
      <c r="H63" s="24">
        <f t="shared" si="27"/>
      </c>
      <c r="I63" s="24">
        <f t="shared" si="28"/>
        <v>0</v>
      </c>
      <c r="J63" s="24">
        <f t="shared" si="29"/>
        <v>0</v>
      </c>
      <c r="K63" s="24">
        <f t="shared" si="30"/>
        <v>0</v>
      </c>
      <c r="L63" s="24">
        <f t="shared" si="31"/>
        <v>0</v>
      </c>
      <c r="N63" s="24">
        <f>IF(C61="",0,IF(D61="",0,IF(C61&gt;-1,1,IF(D61&gt;-1,1,""))))</f>
        <v>0</v>
      </c>
      <c r="O63" s="24">
        <f>G61</f>
      </c>
      <c r="W63" s="24" t="s">
        <v>60</v>
      </c>
      <c r="X63" s="24">
        <f>N72</f>
        <v>0</v>
      </c>
      <c r="Y63" s="24">
        <f>U72</f>
        <v>0</v>
      </c>
      <c r="Z63" s="27">
        <f>IF(X63=0,0,Y63*1000000)</f>
        <v>0</v>
      </c>
      <c r="AB63" s="24" t="s">
        <v>60</v>
      </c>
      <c r="AC63" s="24">
        <f>IF(D61="","",IF(C61="","",1))</f>
      </c>
      <c r="AD63" s="24" t="s">
        <v>47</v>
      </c>
      <c r="AE63" s="24">
        <f>IF(C66="","",IF(D66="","",1))</f>
      </c>
      <c r="AF63" s="24">
        <f>IF(C64="","",IF(D64="","",1))</f>
      </c>
      <c r="AH63" s="24" t="s">
        <v>60</v>
      </c>
      <c r="AI63" s="24">
        <f>IF(AC63=0,0,IF(Z63=Z62,J61,0))</f>
        <v>0</v>
      </c>
      <c r="AJ63" s="24" t="s">
        <v>47</v>
      </c>
      <c r="AK63" s="24">
        <f>IF(AE63=0,0,IF(Z63=Z64,I66,0))</f>
        <v>0</v>
      </c>
      <c r="AL63" s="24">
        <f>IF(AF63=0,0,IF(Z63=Z65,I64,0))</f>
        <v>0</v>
      </c>
      <c r="AM63" s="24">
        <f>SUM(AI63*100000)+(AK63*100000)+(AL63*100000)</f>
        <v>0</v>
      </c>
      <c r="AN63" s="27">
        <f>Z63+AM63</f>
        <v>0</v>
      </c>
      <c r="AO63" s="28"/>
      <c r="AP63" s="24" t="s">
        <v>60</v>
      </c>
      <c r="AQ63" s="24">
        <f>IF(AC63=0,0,IF(AN63=AN62,L61-K61,0))</f>
        <v>0</v>
      </c>
      <c r="AR63" s="24" t="s">
        <v>47</v>
      </c>
      <c r="AS63" s="24">
        <f>IF(AE63=0,0,IF(AN63=AN64,K66-L66,0))</f>
        <v>0</v>
      </c>
      <c r="AT63" s="24">
        <f>IF(AF63=0,0,IF(AN63=AN65,K64-L64,0))</f>
        <v>0</v>
      </c>
      <c r="AU63" s="25">
        <f>SUM(AQ63*10000)+(AS63*10000)+(AT63*10000)</f>
        <v>0</v>
      </c>
      <c r="AV63" s="28">
        <f>SUM(AN63+AU63)</f>
        <v>0</v>
      </c>
      <c r="AX63" s="24" t="s">
        <v>60</v>
      </c>
      <c r="AY63" s="24">
        <f>IF(AC63=0,0,IF(AV63=AV62,L61,0))</f>
        <v>0</v>
      </c>
      <c r="AZ63" s="24" t="s">
        <v>47</v>
      </c>
      <c r="BA63" s="24">
        <f>IF(AE63=0,0,IF(AV63=AV64,K66,0))</f>
        <v>0</v>
      </c>
      <c r="BB63" s="24">
        <f>IF(AF63=0,0,IF(AV63=AV65,K64,0))</f>
        <v>0</v>
      </c>
      <c r="BC63" s="25">
        <f>SUM(AY63*1000)+(BA63*1000)+(BB63*1000)</f>
        <v>0</v>
      </c>
      <c r="BD63" s="28">
        <f>SUM(AV63+BC63)</f>
        <v>0</v>
      </c>
      <c r="BF63" s="24" t="s">
        <v>60</v>
      </c>
      <c r="BG63" s="24">
        <f>T72</f>
        <v>0</v>
      </c>
      <c r="BH63" s="24">
        <f>IF(BD63=BD62,1,0)</f>
        <v>1</v>
      </c>
      <c r="BI63" s="24" t="s">
        <v>47</v>
      </c>
      <c r="BJ63" s="24">
        <f>IF(BD63=BD64,1,0)</f>
        <v>1</v>
      </c>
      <c r="BK63" s="24">
        <f>IF(BD63=BD65,1,0)</f>
        <v>1</v>
      </c>
      <c r="BL63" s="24">
        <f>IF(BH63=1,BG63*100,IF(BJ63=1,BG63*100,IF(BK63=1,BG63*100,0)))</f>
        <v>0</v>
      </c>
      <c r="BM63" s="27">
        <f>SUM(BD63+BL63)</f>
        <v>0</v>
      </c>
      <c r="BO63" s="24" t="s">
        <v>60</v>
      </c>
      <c r="BP63" s="24">
        <f>R72</f>
        <v>0</v>
      </c>
      <c r="BQ63" s="24">
        <f>IF(BM63=BM62,1,0)</f>
        <v>1</v>
      </c>
      <c r="BR63" s="24" t="s">
        <v>47</v>
      </c>
      <c r="BS63" s="24">
        <f>IF(BM63=BM64,1,0)</f>
        <v>1</v>
      </c>
      <c r="BT63" s="24">
        <f>IF(BM63=BM65,1,0)</f>
        <v>1</v>
      </c>
      <c r="BU63" s="24">
        <f>IF(BQ63=1,BP63*10,IF(BS63=1,BP63*10,IF(BT63=1,BP63*10,0)))</f>
        <v>0</v>
      </c>
      <c r="BV63" s="27">
        <f>SUM(BM63+BU63)</f>
        <v>0</v>
      </c>
      <c r="BX63" s="24" t="s">
        <v>60</v>
      </c>
      <c r="BY63" s="25">
        <v>3</v>
      </c>
      <c r="BZ63" s="28">
        <f>SUM(BV63+BY63)</f>
        <v>3</v>
      </c>
      <c r="CB63" s="25" t="s">
        <v>9</v>
      </c>
      <c r="CC63" s="24">
        <f aca="true" t="shared" si="34" ref="CC63:CJ63">N72</f>
        <v>0</v>
      </c>
      <c r="CD63" s="24">
        <f t="shared" si="34"/>
        <v>0</v>
      </c>
      <c r="CE63" s="24">
        <f t="shared" si="34"/>
        <v>0</v>
      </c>
      <c r="CF63" s="24">
        <f t="shared" si="34"/>
        <v>0</v>
      </c>
      <c r="CG63" s="24">
        <f t="shared" si="34"/>
        <v>0</v>
      </c>
      <c r="CH63" s="24">
        <f t="shared" si="34"/>
        <v>0</v>
      </c>
      <c r="CI63" s="24">
        <f t="shared" si="34"/>
        <v>0</v>
      </c>
      <c r="CJ63" s="24">
        <f t="shared" si="34"/>
        <v>0</v>
      </c>
      <c r="CL63" s="24">
        <f>RANK(BZ63,BZ62:BZ65,0)</f>
        <v>2</v>
      </c>
      <c r="CM63" s="25" t="str">
        <f>IF(CL62=2,CB62,IF(CL63=2,CB63,IF(CL64=2,CB64,IF(CL65=2,CB65,""))))</f>
        <v>Italy</v>
      </c>
      <c r="CN63" s="24">
        <f aca="true" t="shared" si="35" ref="CN63:CU63">IF($CL62=2,CC62,IF($CL63=2,CC63,IF($CL64=2,CC64,IF($CL65=2,CC65,""))))</f>
        <v>0</v>
      </c>
      <c r="CO63" s="24">
        <f t="shared" si="35"/>
        <v>0</v>
      </c>
      <c r="CP63" s="24">
        <f t="shared" si="35"/>
        <v>0</v>
      </c>
      <c r="CQ63" s="24">
        <f t="shared" si="35"/>
        <v>0</v>
      </c>
      <c r="CR63" s="24">
        <f t="shared" si="35"/>
        <v>0</v>
      </c>
      <c r="CS63" s="24">
        <f t="shared" si="35"/>
        <v>0</v>
      </c>
      <c r="CT63" s="24">
        <f t="shared" si="35"/>
        <v>0</v>
      </c>
      <c r="CU63" s="24">
        <f t="shared" si="35"/>
        <v>0</v>
      </c>
    </row>
    <row r="64" spans="2:99" ht="9.75">
      <c r="B64" s="25" t="s">
        <v>60</v>
      </c>
      <c r="C64" s="24">
        <f>IF(EURO_08!G15="","",EURO_08!G15)</f>
      </c>
      <c r="D64" s="24">
        <f>IF(EURO_08!H15="","",EURO_08!H15)</f>
      </c>
      <c r="E64" s="26" t="s">
        <v>62</v>
      </c>
      <c r="G64" s="24">
        <f t="shared" si="26"/>
      </c>
      <c r="H64" s="24">
        <f t="shared" si="27"/>
      </c>
      <c r="I64" s="24">
        <f t="shared" si="28"/>
        <v>0</v>
      </c>
      <c r="J64" s="24">
        <f t="shared" si="29"/>
        <v>0</v>
      </c>
      <c r="K64" s="24">
        <f t="shared" si="30"/>
        <v>0</v>
      </c>
      <c r="L64" s="24">
        <f t="shared" si="31"/>
        <v>0</v>
      </c>
      <c r="N64" s="24">
        <f>IF(C63="",0,IF(D63="",0,IF(C63&gt;-1,1,IF(D63&gt;-1,1,""))))</f>
        <v>0</v>
      </c>
      <c r="O64" s="24">
        <f>G63</f>
      </c>
      <c r="W64" s="24" t="s">
        <v>61</v>
      </c>
      <c r="X64" s="24">
        <f>N78</f>
        <v>0</v>
      </c>
      <c r="Y64" s="24">
        <f>U78</f>
        <v>0</v>
      </c>
      <c r="Z64" s="27">
        <f>IF(X64=0,0,Y64*1000000)</f>
        <v>0</v>
      </c>
      <c r="AB64" s="24" t="s">
        <v>61</v>
      </c>
      <c r="AC64" s="24">
        <f>IF(D63="","",IF(C63="","",1))</f>
      </c>
      <c r="AD64" s="24">
        <f>IF(D66="","",IF(C66="","",1))</f>
      </c>
      <c r="AE64" s="24" t="s">
        <v>47</v>
      </c>
      <c r="AF64" s="24">
        <f>IF(C62="","",IF(D62="","",1))</f>
      </c>
      <c r="AH64" s="24" t="s">
        <v>61</v>
      </c>
      <c r="AI64" s="24">
        <f>IF(AC64=0,0,IF(Z64=Z62,J63,0))</f>
        <v>0</v>
      </c>
      <c r="AJ64" s="24">
        <f>IF(AD64=0,0,IF(Z64=Z63,J66,0))</f>
        <v>0</v>
      </c>
      <c r="AK64" s="24" t="s">
        <v>47</v>
      </c>
      <c r="AL64" s="24">
        <f>IF(AF64=0,0,IF(Z64=Z65,I62,0))</f>
        <v>0</v>
      </c>
      <c r="AM64" s="24">
        <f>SUM(AI64*100000)+(AJ64*100000)+(AL64*100000)</f>
        <v>0</v>
      </c>
      <c r="AN64" s="27">
        <f>Z64+AM64</f>
        <v>0</v>
      </c>
      <c r="AO64" s="28"/>
      <c r="AP64" s="24" t="s">
        <v>61</v>
      </c>
      <c r="AQ64" s="24">
        <f>IF(AC64=0,0,IF(AN64=AN62,L63-K63,0))</f>
        <v>0</v>
      </c>
      <c r="AR64" s="24">
        <f>IF(AD64=0,0,IF(AN64=AN63,L66-K66,0))</f>
        <v>0</v>
      </c>
      <c r="AS64" s="24" t="s">
        <v>47</v>
      </c>
      <c r="AT64" s="24">
        <f>IF(AF64=0,0,IF(AN64=AN65,K62-L62,0))</f>
        <v>0</v>
      </c>
      <c r="AU64" s="25">
        <f>SUM(AQ64*10000)+(AR64*10000)+(AT64*10000)</f>
        <v>0</v>
      </c>
      <c r="AV64" s="28">
        <f>SUM(AN64+AU64)</f>
        <v>0</v>
      </c>
      <c r="AX64" s="24" t="s">
        <v>61</v>
      </c>
      <c r="AY64" s="24">
        <f>IF(AC64=0,0,IF(AV64=AV62,L63,0))</f>
        <v>0</v>
      </c>
      <c r="AZ64" s="24">
        <f>IF(AD64=0,0,IF(AV64=AV63,L66,0))</f>
        <v>0</v>
      </c>
      <c r="BA64" s="24" t="s">
        <v>47</v>
      </c>
      <c r="BB64" s="24">
        <f>IF(AF64=0,0,IF(AV64=AV65,K62,0))</f>
        <v>0</v>
      </c>
      <c r="BC64" s="25">
        <f>SUM(AY64*1000)+(AZ64*1000)+(BB64*1000)</f>
        <v>0</v>
      </c>
      <c r="BD64" s="28">
        <f>SUM(AV64+BC64)</f>
        <v>0</v>
      </c>
      <c r="BF64" s="24" t="s">
        <v>61</v>
      </c>
      <c r="BG64" s="24">
        <f>T78</f>
        <v>0</v>
      </c>
      <c r="BH64" s="24">
        <f>IF(BD64=BD62,1,0)</f>
        <v>1</v>
      </c>
      <c r="BI64" s="24">
        <f>IF(BD64=BD63,1,0)</f>
        <v>1</v>
      </c>
      <c r="BJ64" s="24" t="s">
        <v>47</v>
      </c>
      <c r="BK64" s="24">
        <f>IF(BD64=BD65,1,0)</f>
        <v>1</v>
      </c>
      <c r="BL64" s="24">
        <f>IF(BH64=1,BG64*100,IF(BI64=1,BG64*100,IF(BK64=1,BG64*100,0)))</f>
        <v>0</v>
      </c>
      <c r="BM64" s="27">
        <f>SUM(BD64+BL64)</f>
        <v>0</v>
      </c>
      <c r="BO64" s="24" t="s">
        <v>61</v>
      </c>
      <c r="BP64" s="24">
        <f>R78</f>
        <v>0</v>
      </c>
      <c r="BQ64" s="24">
        <f>IF(BM64=BM62,1,0)</f>
        <v>1</v>
      </c>
      <c r="BR64" s="24">
        <f>IF(BM64=BM63,1,0)</f>
        <v>1</v>
      </c>
      <c r="BS64" s="24" t="s">
        <v>47</v>
      </c>
      <c r="BT64" s="24">
        <f>IF(BM64=BM65,1,0)</f>
        <v>1</v>
      </c>
      <c r="BU64" s="24">
        <f>IF(BQ64=1,BP64*10,IF(BR64=1,BP64*10,IF(BT64=1,BP64*10,0)))</f>
        <v>0</v>
      </c>
      <c r="BV64" s="27">
        <f>SUM(BM64+BU64)</f>
        <v>0</v>
      </c>
      <c r="BX64" s="24" t="s">
        <v>61</v>
      </c>
      <c r="BY64" s="25">
        <v>2</v>
      </c>
      <c r="BZ64" s="28">
        <f>SUM(BV64+BY64)</f>
        <v>2</v>
      </c>
      <c r="CB64" s="25" t="s">
        <v>10</v>
      </c>
      <c r="CC64" s="24">
        <f aca="true" t="shared" si="36" ref="CC64:CJ64">N78</f>
        <v>0</v>
      </c>
      <c r="CD64" s="24">
        <f t="shared" si="36"/>
        <v>0</v>
      </c>
      <c r="CE64" s="24">
        <f t="shared" si="36"/>
        <v>0</v>
      </c>
      <c r="CF64" s="24">
        <f t="shared" si="36"/>
        <v>0</v>
      </c>
      <c r="CG64" s="24">
        <f t="shared" si="36"/>
        <v>0</v>
      </c>
      <c r="CH64" s="24">
        <f t="shared" si="36"/>
        <v>0</v>
      </c>
      <c r="CI64" s="24">
        <f t="shared" si="36"/>
        <v>0</v>
      </c>
      <c r="CJ64" s="24">
        <f t="shared" si="36"/>
        <v>0</v>
      </c>
      <c r="CL64" s="24">
        <f>RANK(BZ64,BZ62:BZ65,0)</f>
        <v>3</v>
      </c>
      <c r="CM64" s="25" t="str">
        <f>IF(CL62=3,CB62,IF(CL63=3,CB63,IF(CL64=3,CB64,IF(CL65=3,CB65,""))))</f>
        <v>Netherlands</v>
      </c>
      <c r="CN64" s="24">
        <f aca="true" t="shared" si="37" ref="CN64:CU64">IF($CL62=3,CC62,IF($CL63=3,CC63,IF($CL64=3,CC64,IF($CL65=3,CC65,""))))</f>
        <v>0</v>
      </c>
      <c r="CO64" s="24">
        <f t="shared" si="37"/>
        <v>0</v>
      </c>
      <c r="CP64" s="24">
        <f t="shared" si="37"/>
        <v>0</v>
      </c>
      <c r="CQ64" s="24">
        <f t="shared" si="37"/>
        <v>0</v>
      </c>
      <c r="CR64" s="24">
        <f t="shared" si="37"/>
        <v>0</v>
      </c>
      <c r="CS64" s="24">
        <f t="shared" si="37"/>
        <v>0</v>
      </c>
      <c r="CT64" s="24">
        <f t="shared" si="37"/>
        <v>0</v>
      </c>
      <c r="CU64" s="24">
        <f t="shared" si="37"/>
        <v>0</v>
      </c>
    </row>
    <row r="65" spans="2:99" ht="9.75">
      <c r="B65" s="25" t="s">
        <v>59</v>
      </c>
      <c r="C65" s="24">
        <f>IF(EURO_08!H7="","",EURO_08!H7)</f>
      </c>
      <c r="D65" s="24">
        <f>IF(EURO_08!G7="","",EURO_08!G7)</f>
      </c>
      <c r="E65" s="26" t="s">
        <v>62</v>
      </c>
      <c r="G65" s="24">
        <f t="shared" si="26"/>
      </c>
      <c r="H65" s="24">
        <f t="shared" si="27"/>
      </c>
      <c r="I65" s="24">
        <f t="shared" si="28"/>
        <v>0</v>
      </c>
      <c r="J65" s="24">
        <f t="shared" si="29"/>
        <v>0</v>
      </c>
      <c r="K65" s="24">
        <f t="shared" si="30"/>
        <v>0</v>
      </c>
      <c r="L65" s="24">
        <f t="shared" si="31"/>
        <v>0</v>
      </c>
      <c r="N65" s="24">
        <f>IF(C65="",0,IF(D65="",0,IF(C65&gt;-1,1,IF(D65&gt;-1,1,""))))</f>
        <v>0</v>
      </c>
      <c r="O65" s="24">
        <f>G65</f>
      </c>
      <c r="W65" s="24" t="s">
        <v>62</v>
      </c>
      <c r="X65" s="24">
        <f>N84</f>
        <v>0</v>
      </c>
      <c r="Y65" s="24">
        <f>U84</f>
        <v>0</v>
      </c>
      <c r="Z65" s="27">
        <f>IF(X65=0,0,Y65*1000000)</f>
        <v>0</v>
      </c>
      <c r="AB65" s="24" t="s">
        <v>62</v>
      </c>
      <c r="AC65" s="24">
        <f>IF(D65="","",IF(C65="","",1))</f>
      </c>
      <c r="AD65" s="24">
        <f>IF(D64="","",IF(C64="","",1))</f>
      </c>
      <c r="AE65" s="24">
        <f>IF(D62="","",IF(C62="","",1))</f>
      </c>
      <c r="AF65" s="24" t="s">
        <v>47</v>
      </c>
      <c r="AH65" s="24" t="s">
        <v>62</v>
      </c>
      <c r="AI65" s="24">
        <f>IF(AC65=0,0,IF(Z65=Z62,J65,0))</f>
        <v>0</v>
      </c>
      <c r="AJ65" s="24">
        <f>IF(AD65=0,0,IF(Z65=Z63,J64,0))</f>
        <v>0</v>
      </c>
      <c r="AK65" s="24">
        <f>IF(AE65=0,0,IF(Z65=Z64,J62,0))</f>
        <v>0</v>
      </c>
      <c r="AL65" s="24" t="s">
        <v>47</v>
      </c>
      <c r="AM65" s="24">
        <f>SUM(AI65*100000)+(AJ65*100000)+(AK65*100000)</f>
        <v>0</v>
      </c>
      <c r="AN65" s="27">
        <f>Z65+AM65</f>
        <v>0</v>
      </c>
      <c r="AO65" s="28"/>
      <c r="AP65" s="24" t="s">
        <v>62</v>
      </c>
      <c r="AQ65" s="24">
        <f>IF(AC65=0,0,IF(AN65=AN62,L65-K65,0))</f>
        <v>0</v>
      </c>
      <c r="AR65" s="24">
        <f>IF(AD65=0,0,IF(AN65=AN63,L64-K64,0))</f>
        <v>0</v>
      </c>
      <c r="AS65" s="24">
        <f>IF(AE65=0,0,IF(AN65=AN64,L62-K62,0))</f>
        <v>0</v>
      </c>
      <c r="AT65" s="24" t="s">
        <v>47</v>
      </c>
      <c r="AU65" s="25">
        <f>SUM(AQ65*10000)+(AR65*10000)+(AS65*10000)</f>
        <v>0</v>
      </c>
      <c r="AV65" s="28">
        <f>SUM(AN65+AU65)</f>
        <v>0</v>
      </c>
      <c r="AX65" s="24" t="s">
        <v>62</v>
      </c>
      <c r="AY65" s="24">
        <f>IF(AC65=0,0,IF(AV65=AV62,L65,0))</f>
        <v>0</v>
      </c>
      <c r="AZ65" s="24">
        <f>IF(AD65=0,0,IF(AV65=AV63,L64,0))</f>
        <v>0</v>
      </c>
      <c r="BA65" s="24">
        <f>IF(AE65=0,0,IF(AV65=AV64,L62,0))</f>
        <v>0</v>
      </c>
      <c r="BB65" s="24" t="s">
        <v>47</v>
      </c>
      <c r="BC65" s="25">
        <f>SUM(AY65*1000)+(AZ65*1000)+(BA65*1000)</f>
        <v>0</v>
      </c>
      <c r="BD65" s="28">
        <f>SUM(AV65+BC65)</f>
        <v>0</v>
      </c>
      <c r="BF65" s="24" t="s">
        <v>62</v>
      </c>
      <c r="BG65" s="24">
        <f>T84</f>
        <v>0</v>
      </c>
      <c r="BH65" s="24">
        <f>IF(BD65=BD62,1,0)</f>
        <v>1</v>
      </c>
      <c r="BI65" s="24">
        <f>IF(BD65=BD63,1,0)</f>
        <v>1</v>
      </c>
      <c r="BJ65" s="24">
        <f>IF(BD65=BD64,1,0)</f>
        <v>1</v>
      </c>
      <c r="BK65" s="24" t="s">
        <v>47</v>
      </c>
      <c r="BL65" s="24">
        <f>IF(BH65=1,BG65*100,IF(BI65=1,BG65*100,IF(BJ65=1,BG65*100,0)))</f>
        <v>0</v>
      </c>
      <c r="BM65" s="27">
        <f>SUM(BD65+BL65)</f>
        <v>0</v>
      </c>
      <c r="BO65" s="24" t="s">
        <v>62</v>
      </c>
      <c r="BP65" s="24">
        <f>R84</f>
        <v>0</v>
      </c>
      <c r="BQ65" s="24">
        <f>IF(BM65=BM62,1,0)</f>
        <v>1</v>
      </c>
      <c r="BR65" s="24">
        <f>IF(BM65=BM63,1,0)</f>
        <v>1</v>
      </c>
      <c r="BS65" s="24">
        <f>IF(BM65=BM64,1,0)</f>
        <v>1</v>
      </c>
      <c r="BT65" s="24" t="s">
        <v>47</v>
      </c>
      <c r="BU65" s="24">
        <f>IF(BQ65=1,BP65*10,IF(BR65=1,BP65*10,IF(BS65=1,BP65*10,0)))</f>
        <v>0</v>
      </c>
      <c r="BV65" s="27">
        <f>SUM(BM65+BU65)</f>
        <v>0</v>
      </c>
      <c r="BX65" s="24" t="s">
        <v>62</v>
      </c>
      <c r="BY65" s="25">
        <v>1</v>
      </c>
      <c r="BZ65" s="28">
        <f>SUM(BV65+BY65)</f>
        <v>1</v>
      </c>
      <c r="CB65" s="25" t="s">
        <v>11</v>
      </c>
      <c r="CC65" s="24">
        <f aca="true" t="shared" si="38" ref="CC65:CJ65">N84</f>
        <v>0</v>
      </c>
      <c r="CD65" s="24">
        <f t="shared" si="38"/>
        <v>0</v>
      </c>
      <c r="CE65" s="24">
        <f t="shared" si="38"/>
        <v>0</v>
      </c>
      <c r="CF65" s="24">
        <f t="shared" si="38"/>
        <v>0</v>
      </c>
      <c r="CG65" s="24">
        <f t="shared" si="38"/>
        <v>0</v>
      </c>
      <c r="CH65" s="24">
        <f t="shared" si="38"/>
        <v>0</v>
      </c>
      <c r="CI65" s="24">
        <f t="shared" si="38"/>
        <v>0</v>
      </c>
      <c r="CJ65" s="24">
        <f t="shared" si="38"/>
        <v>0</v>
      </c>
      <c r="CL65" s="24">
        <f>RANK(BZ65,BZ62:BZ65,0)</f>
        <v>4</v>
      </c>
      <c r="CM65" s="25" t="str">
        <f>IF(CL62=4,CB62,IF(CL63=4,CB63,IF(CL64=4,CB64,IF(CL65=4,CB65,""))))</f>
        <v>Romania</v>
      </c>
      <c r="CN65" s="24">
        <f aca="true" t="shared" si="39" ref="CN65:CU65">IF($CL62=4,CC62,IF($CL63=4,CC63,IF($CL64=4,CC64,IF($CL65=4,CC65,""))))</f>
        <v>0</v>
      </c>
      <c r="CO65" s="24">
        <f t="shared" si="39"/>
        <v>0</v>
      </c>
      <c r="CP65" s="24">
        <f t="shared" si="39"/>
        <v>0</v>
      </c>
      <c r="CQ65" s="24">
        <f t="shared" si="39"/>
        <v>0</v>
      </c>
      <c r="CR65" s="24">
        <f t="shared" si="39"/>
        <v>0</v>
      </c>
      <c r="CS65" s="24">
        <f t="shared" si="39"/>
        <v>0</v>
      </c>
      <c r="CT65" s="24">
        <f t="shared" si="39"/>
        <v>0</v>
      </c>
      <c r="CU65" s="24">
        <f t="shared" si="39"/>
        <v>0</v>
      </c>
    </row>
    <row r="66" spans="2:21" ht="9.75">
      <c r="B66" s="25" t="s">
        <v>60</v>
      </c>
      <c r="C66" s="24">
        <f>IF(EURO_08!H8="","",EURO_08!H8)</f>
      </c>
      <c r="D66" s="24">
        <f>IF(EURO_08!G8="","",EURO_08!G8)</f>
      </c>
      <c r="E66" s="26" t="s">
        <v>61</v>
      </c>
      <c r="G66" s="24">
        <f t="shared" si="26"/>
      </c>
      <c r="H66" s="24">
        <f t="shared" si="27"/>
      </c>
      <c r="I66" s="24">
        <f t="shared" si="28"/>
        <v>0</v>
      </c>
      <c r="J66" s="24">
        <f t="shared" si="29"/>
        <v>0</v>
      </c>
      <c r="K66" s="24">
        <f t="shared" si="30"/>
        <v>0</v>
      </c>
      <c r="L66" s="24">
        <f t="shared" si="31"/>
        <v>0</v>
      </c>
      <c r="N66" s="27">
        <f>SUM(N63:N65)</f>
        <v>0</v>
      </c>
      <c r="O66" s="27">
        <f>COUNTIF(O63:O65,3)</f>
        <v>0</v>
      </c>
      <c r="P66" s="27">
        <f>COUNTIF(O63:O65,1)</f>
        <v>0</v>
      </c>
      <c r="Q66" s="27">
        <f>COUNTIF(O63:O65,0)</f>
        <v>0</v>
      </c>
      <c r="R66" s="27">
        <f>IF(N66=0,0,SUM(K61+K63+K65))</f>
        <v>0</v>
      </c>
      <c r="S66" s="27">
        <f>IF(N66=0,0,SUM(L61+L63+L65))</f>
        <v>0</v>
      </c>
      <c r="T66" s="27">
        <f>R66-S66</f>
        <v>0</v>
      </c>
      <c r="U66" s="27">
        <f>SUM(O66*3)+(P66*1)</f>
        <v>0</v>
      </c>
    </row>
    <row r="67" ht="9.75">
      <c r="E67" s="26"/>
    </row>
    <row r="68" ht="9.75">
      <c r="N68" s="24" t="s">
        <v>60</v>
      </c>
    </row>
    <row r="69" spans="14:15" ht="9.75">
      <c r="N69" s="24">
        <f>IF(C61="","",IF(D61="","",IF(C61&gt;-1,1,IF(D61&gt;-1,1,""))))</f>
      </c>
      <c r="O69" s="24">
        <f>H61</f>
      </c>
    </row>
    <row r="70" spans="14:15" ht="9.75">
      <c r="N70" s="24">
        <f>IF(C64="","",IF(D64="","",IF(C64&gt;-1,1,IF(D64&gt;-1,1,""))))</f>
      </c>
      <c r="O70" s="24">
        <f>G64</f>
      </c>
    </row>
    <row r="71" spans="14:15" ht="9.75">
      <c r="N71" s="24">
        <f>IF(C66="","",IF(D66="","",IF(C66&gt;-1,1,IF(D66&gt;-1,1,""))))</f>
      </c>
      <c r="O71" s="24">
        <f>G66</f>
      </c>
    </row>
    <row r="72" spans="14:21" ht="9.75">
      <c r="N72" s="27">
        <f>SUM(N69:N71)</f>
        <v>0</v>
      </c>
      <c r="O72" s="27">
        <f>COUNTIF(O69:O71,3)</f>
        <v>0</v>
      </c>
      <c r="P72" s="27">
        <f>COUNTIF(O69:O71,1)</f>
        <v>0</v>
      </c>
      <c r="Q72" s="27">
        <f>COUNTIF(O69:O71,0)</f>
        <v>0</v>
      </c>
      <c r="R72" s="27">
        <f>IF(N72=0,0,SUM(L61+K64+K66))</f>
        <v>0</v>
      </c>
      <c r="S72" s="27">
        <f>IF(N72=0,0,SUM(K61+L64+L66))</f>
        <v>0</v>
      </c>
      <c r="T72" s="27">
        <f>R72-S72</f>
        <v>0</v>
      </c>
      <c r="U72" s="27">
        <f>SUM(O72*3)+(P72*1)</f>
        <v>0</v>
      </c>
    </row>
    <row r="74" ht="9.75">
      <c r="N74" s="24" t="s">
        <v>61</v>
      </c>
    </row>
    <row r="75" spans="14:15" ht="9.75">
      <c r="N75" s="24">
        <f>IF(C62="","",IF(D62="","",IF(C62&gt;-1,1,IF(D62&gt;-1,1,""))))</f>
      </c>
      <c r="O75" s="24">
        <f>G62</f>
      </c>
    </row>
    <row r="76" spans="14:15" ht="9.75">
      <c r="N76" s="24">
        <f>IF(C63="","",IF(D63="","",IF(C63&gt;-1,1,IF(D63&gt;-1,1,""))))</f>
      </c>
      <c r="O76" s="24">
        <f>H63</f>
      </c>
    </row>
    <row r="77" spans="14:15" ht="9.75">
      <c r="N77" s="24">
        <f>IF(C66="","",IF(D66="","",IF(C66&gt;-1,1,IF(D66&gt;-1,1,""))))</f>
      </c>
      <c r="O77" s="24">
        <f>H66</f>
      </c>
    </row>
    <row r="78" spans="14:21" ht="9.75">
      <c r="N78" s="27">
        <f>SUM(N75:N77)</f>
        <v>0</v>
      </c>
      <c r="O78" s="27">
        <f>COUNTIF(O75:O77,3)</f>
        <v>0</v>
      </c>
      <c r="P78" s="27">
        <f>COUNTIF(O75:O77,1)</f>
        <v>0</v>
      </c>
      <c r="Q78" s="27">
        <f>COUNTIF(O75:O77,0)</f>
        <v>0</v>
      </c>
      <c r="R78" s="27">
        <f>IF(N78=0,0,SUM(K62+L63+L66))</f>
        <v>0</v>
      </c>
      <c r="S78" s="27">
        <f>IF(N78=0,0,SUM(L62+K63+K66))</f>
        <v>0</v>
      </c>
      <c r="T78" s="27">
        <f>R78-S78</f>
        <v>0</v>
      </c>
      <c r="U78" s="27">
        <f>SUM(O78*3)+(P78*1)</f>
        <v>0</v>
      </c>
    </row>
    <row r="80" ht="9.75">
      <c r="N80" s="24" t="s">
        <v>62</v>
      </c>
    </row>
    <row r="81" spans="14:15" ht="9.75">
      <c r="N81" s="24">
        <f>IF(C62="","",IF(D62="","",IF(C62&gt;-1,1,IF(D62&gt;-1,1,""))))</f>
      </c>
      <c r="O81" s="24">
        <f>H62</f>
      </c>
    </row>
    <row r="82" spans="14:15" ht="9.75">
      <c r="N82" s="24">
        <f>IF(C64="","",IF(D64="","",IF(C64&gt;-1,1,IF(D64&gt;-1,1,""))))</f>
      </c>
      <c r="O82" s="24">
        <f>H64</f>
      </c>
    </row>
    <row r="83" spans="14:15" ht="9.75">
      <c r="N83" s="24">
        <f>IF(C65="","",IF(D65="","",IF(C65&gt;-1,1,IF(D65&gt;-1,1,""))))</f>
      </c>
      <c r="O83" s="24">
        <f>H65</f>
      </c>
    </row>
    <row r="84" spans="14:21" ht="9.75">
      <c r="N84" s="27">
        <f>SUM(N81:N83)</f>
        <v>0</v>
      </c>
      <c r="O84" s="27">
        <f>COUNTIF(O81:O83,3)</f>
        <v>0</v>
      </c>
      <c r="P84" s="27">
        <f>COUNTIF(O81:O83,1)</f>
        <v>0</v>
      </c>
      <c r="Q84" s="27">
        <f>COUNTIF(O81:O83,0)</f>
        <v>0</v>
      </c>
      <c r="R84" s="27">
        <f>IF(N84=0,0,SUM(L62+L64+L65))</f>
        <v>0</v>
      </c>
      <c r="S84" s="27">
        <f>IF(N84=0,0,SUM(K62+K64+K65))</f>
        <v>0</v>
      </c>
      <c r="T84" s="27">
        <f>R84-S84</f>
        <v>0</v>
      </c>
      <c r="U84" s="27">
        <f>SUM(O84*3)+(P84*1)</f>
        <v>0</v>
      </c>
    </row>
    <row r="91" spans="1:99" ht="9.75">
      <c r="A91" s="24" t="s">
        <v>25</v>
      </c>
      <c r="B91" s="25" t="s">
        <v>65</v>
      </c>
      <c r="C91" s="24">
        <f>IF(EURO_08!G18="","",EURO_08!G18)</f>
      </c>
      <c r="D91" s="24">
        <f>IF(EURO_08!H18="","",EURO_08!H18)</f>
      </c>
      <c r="E91" s="26" t="s">
        <v>66</v>
      </c>
      <c r="G91" s="24">
        <f aca="true" t="shared" si="40" ref="G91:G96">IF(C91="","",IF(C91&gt;D91,3,IF(C91=D91,1,IF(C91&lt;D91,0,""))))</f>
      </c>
      <c r="H91" s="24">
        <f aca="true" t="shared" si="41" ref="H91:H96">IF(D91="","",IF(D91&gt;C91,3,IF(D91=C91,1,IF(D91&lt;C91,0,""))))</f>
      </c>
      <c r="I91" s="24">
        <f aca="true" t="shared" si="42" ref="I91:I96">IF(G91="",0,G91)</f>
        <v>0</v>
      </c>
      <c r="J91" s="24">
        <f aca="true" t="shared" si="43" ref="J91:J96">IF(H91="",0,H91)</f>
        <v>0</v>
      </c>
      <c r="K91" s="24">
        <f aca="true" t="shared" si="44" ref="K91:K96">IF(C91="",0,C91)</f>
        <v>0</v>
      </c>
      <c r="L91" s="24">
        <f aca="true" t="shared" si="45" ref="L91:L96">IF(D91="",0,D91)</f>
        <v>0</v>
      </c>
      <c r="N91" s="24" t="s">
        <v>65</v>
      </c>
      <c r="X91" s="24" t="s">
        <v>68</v>
      </c>
      <c r="Y91" s="24" t="s">
        <v>41</v>
      </c>
      <c r="Z91" s="27" t="s">
        <v>46</v>
      </c>
      <c r="AC91" s="24" t="s">
        <v>65</v>
      </c>
      <c r="AD91" s="24" t="s">
        <v>66</v>
      </c>
      <c r="AE91" s="24" t="s">
        <v>70</v>
      </c>
      <c r="AF91" s="24" t="s">
        <v>67</v>
      </c>
      <c r="AI91" s="24" t="s">
        <v>65</v>
      </c>
      <c r="AJ91" s="24" t="s">
        <v>66</v>
      </c>
      <c r="AK91" s="24" t="s">
        <v>70</v>
      </c>
      <c r="AL91" s="24" t="s">
        <v>67</v>
      </c>
      <c r="AN91" s="27" t="s">
        <v>48</v>
      </c>
      <c r="AO91" s="24"/>
      <c r="AQ91" s="24" t="s">
        <v>65</v>
      </c>
      <c r="AR91" s="24" t="s">
        <v>66</v>
      </c>
      <c r="AS91" s="24" t="s">
        <v>70</v>
      </c>
      <c r="AT91" s="24" t="s">
        <v>67</v>
      </c>
      <c r="AU91" s="24"/>
      <c r="AV91" s="27" t="s">
        <v>49</v>
      </c>
      <c r="AW91" s="24"/>
      <c r="AY91" s="24" t="s">
        <v>65</v>
      </c>
      <c r="AZ91" s="24" t="s">
        <v>66</v>
      </c>
      <c r="BA91" s="24" t="s">
        <v>70</v>
      </c>
      <c r="BB91" s="24" t="s">
        <v>67</v>
      </c>
      <c r="BC91" s="24"/>
      <c r="BD91" s="27" t="s">
        <v>50</v>
      </c>
      <c r="BH91" s="24" t="s">
        <v>65</v>
      </c>
      <c r="BI91" s="24" t="s">
        <v>66</v>
      </c>
      <c r="BJ91" s="24" t="s">
        <v>70</v>
      </c>
      <c r="BK91" s="24" t="s">
        <v>67</v>
      </c>
      <c r="BM91" s="27" t="s">
        <v>45</v>
      </c>
      <c r="BQ91" s="24" t="s">
        <v>65</v>
      </c>
      <c r="BR91" s="24" t="s">
        <v>66</v>
      </c>
      <c r="BS91" s="24" t="s">
        <v>70</v>
      </c>
      <c r="BT91" s="24" t="s">
        <v>67</v>
      </c>
      <c r="BV91" s="27" t="s">
        <v>51</v>
      </c>
      <c r="CC91" s="24" t="s">
        <v>38</v>
      </c>
      <c r="CD91" s="24" t="s">
        <v>39</v>
      </c>
      <c r="CE91" s="24" t="s">
        <v>25</v>
      </c>
      <c r="CF91" s="24" t="s">
        <v>40</v>
      </c>
      <c r="CG91" s="24" t="s">
        <v>34</v>
      </c>
      <c r="CH91" s="24" t="s">
        <v>22</v>
      </c>
      <c r="CI91" s="24" t="s">
        <v>45</v>
      </c>
      <c r="CJ91" s="24" t="s">
        <v>41</v>
      </c>
      <c r="CL91" s="24" t="s">
        <v>52</v>
      </c>
      <c r="CN91" s="24" t="s">
        <v>38</v>
      </c>
      <c r="CO91" s="24" t="s">
        <v>39</v>
      </c>
      <c r="CP91" s="24" t="s">
        <v>25</v>
      </c>
      <c r="CQ91" s="24" t="s">
        <v>40</v>
      </c>
      <c r="CR91" s="24" t="s">
        <v>34</v>
      </c>
      <c r="CS91" s="24" t="s">
        <v>22</v>
      </c>
      <c r="CT91" s="24" t="s">
        <v>45</v>
      </c>
      <c r="CU91" s="24" t="s">
        <v>41</v>
      </c>
    </row>
    <row r="92" spans="2:99" ht="9.75">
      <c r="B92" s="25" t="s">
        <v>70</v>
      </c>
      <c r="C92" s="24">
        <f>IF(EURO_08!H17="","",EURO_08!H17)</f>
      </c>
      <c r="D92" s="24">
        <f>IF(EURO_08!G17="","",EURO_08!G17)</f>
      </c>
      <c r="E92" s="26" t="s">
        <v>67</v>
      </c>
      <c r="G92" s="24">
        <f t="shared" si="40"/>
      </c>
      <c r="H92" s="24">
        <f t="shared" si="41"/>
      </c>
      <c r="I92" s="24">
        <f t="shared" si="42"/>
        <v>0</v>
      </c>
      <c r="J92" s="24">
        <f t="shared" si="43"/>
        <v>0</v>
      </c>
      <c r="K92" s="24">
        <f t="shared" si="44"/>
        <v>0</v>
      </c>
      <c r="L92" s="24">
        <f t="shared" si="45"/>
        <v>0</v>
      </c>
      <c r="N92" s="27" t="s">
        <v>38</v>
      </c>
      <c r="O92" s="27" t="s">
        <v>39</v>
      </c>
      <c r="P92" s="24" t="s">
        <v>25</v>
      </c>
      <c r="Q92" s="24" t="s">
        <v>40</v>
      </c>
      <c r="R92" s="24" t="s">
        <v>34</v>
      </c>
      <c r="S92" s="24" t="s">
        <v>22</v>
      </c>
      <c r="T92" s="24" t="s">
        <v>45</v>
      </c>
      <c r="U92" s="24" t="s">
        <v>41</v>
      </c>
      <c r="W92" s="24" t="s">
        <v>65</v>
      </c>
      <c r="X92" s="24">
        <f>N96</f>
        <v>0</v>
      </c>
      <c r="Y92" s="24">
        <f>U96</f>
        <v>0</v>
      </c>
      <c r="Z92" s="27">
        <f>IF(X92=0,0,Y92*1000000)</f>
        <v>0</v>
      </c>
      <c r="AB92" s="24" t="s">
        <v>65</v>
      </c>
      <c r="AC92" s="24" t="s">
        <v>47</v>
      </c>
      <c r="AD92" s="24">
        <f>IF(C91="",0,IF(D91="",0,1))</f>
        <v>0</v>
      </c>
      <c r="AE92" s="24">
        <f>IF(C93="",0,IF(D93="",0,1))</f>
        <v>0</v>
      </c>
      <c r="AF92" s="24">
        <f>IF(C95="",0,IF(D95="",0,1))</f>
        <v>0</v>
      </c>
      <c r="AH92" s="24" t="s">
        <v>65</v>
      </c>
      <c r="AI92" s="24" t="s">
        <v>47</v>
      </c>
      <c r="AJ92" s="24">
        <f>IF(AD92=0,0,IF(Z92=Z93,I91,0))</f>
        <v>0</v>
      </c>
      <c r="AK92" s="24">
        <f>IF(AE92=0,0,IF(Z92=Z94,I93,0))</f>
        <v>0</v>
      </c>
      <c r="AL92" s="24">
        <f>IF(AF92=0,0,IF(Z92=Z95,I95,0))</f>
        <v>0</v>
      </c>
      <c r="AM92" s="24">
        <f>SUM(AJ92*100000)+(AK92*100000)+(AL92*100000)</f>
        <v>0</v>
      </c>
      <c r="AN92" s="27">
        <f>Z92+AM92</f>
        <v>0</v>
      </c>
      <c r="AO92" s="28"/>
      <c r="AP92" s="24" t="s">
        <v>65</v>
      </c>
      <c r="AQ92" s="24" t="s">
        <v>47</v>
      </c>
      <c r="AR92" s="24">
        <f>IF(AD92=0,0,IF(AN92=AN93,K91-L91,0))</f>
        <v>0</v>
      </c>
      <c r="AS92" s="24">
        <f>IF(AE92=0,0,IF(AN92=AN94,K93-L93,0))</f>
        <v>0</v>
      </c>
      <c r="AT92" s="24">
        <f>IF(AF92=0,0,IF(AN92=AN95,K95-L95,0))</f>
        <v>0</v>
      </c>
      <c r="AU92" s="25">
        <f>SUM(AR92*10000)+(AS92*10000)+(AT92*10000)</f>
        <v>0</v>
      </c>
      <c r="AV92" s="28">
        <f>SUM(AN92+AU92)</f>
        <v>0</v>
      </c>
      <c r="AX92" s="24" t="s">
        <v>65</v>
      </c>
      <c r="AY92" s="24" t="s">
        <v>47</v>
      </c>
      <c r="AZ92" s="24">
        <f>IF(AD92=0,0,IF(AV92=AV93,K91,0))</f>
        <v>0</v>
      </c>
      <c r="BA92" s="24">
        <f>IF(AE92=0,0,IF(AV92=AV94,K93,0))</f>
        <v>0</v>
      </c>
      <c r="BB92" s="24">
        <f>IF(AF92=0,0,IF(AV92=AV95,K95,0))</f>
        <v>0</v>
      </c>
      <c r="BC92" s="25">
        <f>SUM(AZ92*1000)+(BA92*1000)+(BB92*1000)</f>
        <v>0</v>
      </c>
      <c r="BD92" s="28">
        <f>SUM(AV92+BC92)</f>
        <v>0</v>
      </c>
      <c r="BF92" s="24" t="s">
        <v>65</v>
      </c>
      <c r="BG92" s="24">
        <f>T96</f>
        <v>0</v>
      </c>
      <c r="BH92" s="24" t="s">
        <v>47</v>
      </c>
      <c r="BI92" s="24">
        <f>IF(BD92=BD93,1,0)</f>
        <v>1</v>
      </c>
      <c r="BJ92" s="24">
        <f>IF(BD92=BD94,1,0)</f>
        <v>1</v>
      </c>
      <c r="BK92" s="24">
        <f>IF(BD92=BD95,1,0)</f>
        <v>1</v>
      </c>
      <c r="BL92" s="24">
        <f>IF(BI92=1,BG92*100,IF(BJ92=1,BG92*100,IF(BK92=1,BG92*100,0)))</f>
        <v>0</v>
      </c>
      <c r="BM92" s="27">
        <f>SUM(BD92+BL92)</f>
        <v>0</v>
      </c>
      <c r="BO92" s="24" t="s">
        <v>65</v>
      </c>
      <c r="BP92" s="24">
        <f>R96</f>
        <v>0</v>
      </c>
      <c r="BQ92" s="24" t="s">
        <v>47</v>
      </c>
      <c r="BR92" s="24">
        <f>IF(BM92=BM93,1,0)</f>
        <v>1</v>
      </c>
      <c r="BS92" s="24">
        <f>IF(BM92=BM94,1,0)</f>
        <v>1</v>
      </c>
      <c r="BT92" s="24">
        <f>IF(BM92=BM95,1,0)</f>
        <v>1</v>
      </c>
      <c r="BU92" s="24">
        <f>IF(BR92=1,BP92*10,IF(BS92=1,BP92*10,IF(BT92=1,BP92*10,0)))</f>
        <v>0</v>
      </c>
      <c r="BV92" s="27">
        <f>SUM(BM92+BU92)</f>
        <v>0</v>
      </c>
      <c r="BX92" s="24" t="s">
        <v>65</v>
      </c>
      <c r="BY92" s="25">
        <v>4</v>
      </c>
      <c r="BZ92" s="28">
        <f>SUM(BV92+BY92)</f>
        <v>4</v>
      </c>
      <c r="CB92" s="25" t="s">
        <v>12</v>
      </c>
      <c r="CC92" s="24">
        <f aca="true" t="shared" si="46" ref="CC92:CJ92">N96</f>
        <v>0</v>
      </c>
      <c r="CD92" s="24">
        <f t="shared" si="46"/>
        <v>0</v>
      </c>
      <c r="CE92" s="24">
        <f t="shared" si="46"/>
        <v>0</v>
      </c>
      <c r="CF92" s="24">
        <f t="shared" si="46"/>
        <v>0</v>
      </c>
      <c r="CG92" s="24">
        <f t="shared" si="46"/>
        <v>0</v>
      </c>
      <c r="CH92" s="24">
        <f t="shared" si="46"/>
        <v>0</v>
      </c>
      <c r="CI92" s="24">
        <f t="shared" si="46"/>
        <v>0</v>
      </c>
      <c r="CJ92" s="24">
        <f t="shared" si="46"/>
        <v>0</v>
      </c>
      <c r="CL92" s="24">
        <f>RANK(BZ92,BZ92:BZ95,0)</f>
        <v>1</v>
      </c>
      <c r="CM92" s="25" t="str">
        <f>IF(CL92=1,CB92,IF(CL93=1,CB93,IF(CL94=1,CB94,IF(CL95=1,CB95,""))))</f>
        <v>Greece</v>
      </c>
      <c r="CN92" s="24">
        <f aca="true" t="shared" si="47" ref="CN92:CU92">IF($CL92=1,CC92,IF($CL93=1,CC93,IF($CL94=1,CC94,IF($CL95=1,CC95,""))))</f>
        <v>0</v>
      </c>
      <c r="CO92" s="24">
        <f t="shared" si="47"/>
        <v>0</v>
      </c>
      <c r="CP92" s="24">
        <f t="shared" si="47"/>
        <v>0</v>
      </c>
      <c r="CQ92" s="24">
        <f t="shared" si="47"/>
        <v>0</v>
      </c>
      <c r="CR92" s="24">
        <f t="shared" si="47"/>
        <v>0</v>
      </c>
      <c r="CS92" s="24">
        <f t="shared" si="47"/>
        <v>0</v>
      </c>
      <c r="CT92" s="24">
        <f t="shared" si="47"/>
        <v>0</v>
      </c>
      <c r="CU92" s="24">
        <f t="shared" si="47"/>
        <v>0</v>
      </c>
    </row>
    <row r="93" spans="2:99" ht="9.75">
      <c r="B93" s="25" t="s">
        <v>65</v>
      </c>
      <c r="C93" s="24">
        <f>IF(EURO_08!G25="","",EURO_08!G25)</f>
      </c>
      <c r="D93" s="24">
        <f>IF(EURO_08!H25="","",EURO_08!H25)</f>
      </c>
      <c r="E93" s="26" t="s">
        <v>70</v>
      </c>
      <c r="G93" s="24">
        <f t="shared" si="40"/>
      </c>
      <c r="H93" s="24">
        <f t="shared" si="41"/>
      </c>
      <c r="I93" s="24">
        <f t="shared" si="42"/>
        <v>0</v>
      </c>
      <c r="J93" s="24">
        <f t="shared" si="43"/>
        <v>0</v>
      </c>
      <c r="K93" s="24">
        <f t="shared" si="44"/>
        <v>0</v>
      </c>
      <c r="L93" s="24">
        <f t="shared" si="45"/>
        <v>0</v>
      </c>
      <c r="N93" s="24">
        <f>IF(C91="",0,IF(D91="",0,IF(C91&gt;-1,1,IF(D91&gt;-1,1,""))))</f>
        <v>0</v>
      </c>
      <c r="O93" s="24">
        <f>G91</f>
      </c>
      <c r="W93" s="24" t="s">
        <v>66</v>
      </c>
      <c r="X93" s="24">
        <f>N102</f>
        <v>0</v>
      </c>
      <c r="Y93" s="24">
        <f>U102</f>
        <v>0</v>
      </c>
      <c r="Z93" s="27">
        <f>IF(X93=0,0,Y93*1000000)</f>
        <v>0</v>
      </c>
      <c r="AB93" s="24" t="s">
        <v>66</v>
      </c>
      <c r="AC93" s="24">
        <f>IF(D91="","",IF(C91="","",1))</f>
      </c>
      <c r="AD93" s="24" t="s">
        <v>47</v>
      </c>
      <c r="AE93" s="24">
        <f>IF(C96="","",IF(D96="","",1))</f>
      </c>
      <c r="AF93" s="24">
        <f>IF(C94="","",IF(D94="","",1))</f>
      </c>
      <c r="AH93" s="24" t="s">
        <v>66</v>
      </c>
      <c r="AI93" s="24">
        <f>IF(AC93=0,0,IF(Z93=Z92,J91,0))</f>
        <v>0</v>
      </c>
      <c r="AJ93" s="24" t="s">
        <v>47</v>
      </c>
      <c r="AK93" s="24">
        <f>IF(AE93=0,0,IF(Z93=Z94,I96,0))</f>
        <v>0</v>
      </c>
      <c r="AL93" s="24">
        <f>IF(AF93=0,0,IF(Z93=Z95,I94,0))</f>
        <v>0</v>
      </c>
      <c r="AM93" s="24">
        <f>SUM(AI93*100000)+(AK93*100000)+(AL93*100000)</f>
        <v>0</v>
      </c>
      <c r="AN93" s="27">
        <f>Z93+AM93</f>
        <v>0</v>
      </c>
      <c r="AO93" s="28"/>
      <c r="AP93" s="24" t="s">
        <v>66</v>
      </c>
      <c r="AQ93" s="24">
        <f>IF(AC93=0,0,IF(AN93=AN92,L91-K91,0))</f>
        <v>0</v>
      </c>
      <c r="AR93" s="24" t="s">
        <v>47</v>
      </c>
      <c r="AS93" s="24">
        <f>IF(AE93=0,0,IF(AN93=AN94,K96-L96,0))</f>
        <v>0</v>
      </c>
      <c r="AT93" s="24">
        <f>IF(AF93=0,0,IF(AN93=AN95,K94-L94,0))</f>
        <v>0</v>
      </c>
      <c r="AU93" s="25">
        <f>SUM(AQ93*10000)+(AS93*10000)+(AT93*10000)</f>
        <v>0</v>
      </c>
      <c r="AV93" s="28">
        <f>SUM(AN93+AU93)</f>
        <v>0</v>
      </c>
      <c r="AX93" s="24" t="s">
        <v>66</v>
      </c>
      <c r="AY93" s="24">
        <f>IF(AC93=0,0,IF(AV93=AV92,L91,0))</f>
        <v>0</v>
      </c>
      <c r="AZ93" s="24" t="s">
        <v>47</v>
      </c>
      <c r="BA93" s="24">
        <f>IF(AE93=0,0,IF(AV93=AV94,K96,0))</f>
        <v>0</v>
      </c>
      <c r="BB93" s="24">
        <f>IF(AF93=0,0,IF(AV93=AV95,K94,0))</f>
        <v>0</v>
      </c>
      <c r="BC93" s="25">
        <f>SUM(AY93*1000)+(BA93*1000)+(BB93*1000)</f>
        <v>0</v>
      </c>
      <c r="BD93" s="28">
        <f>SUM(AV93+BC93)</f>
        <v>0</v>
      </c>
      <c r="BF93" s="24" t="s">
        <v>66</v>
      </c>
      <c r="BG93" s="24">
        <f>T102</f>
        <v>0</v>
      </c>
      <c r="BH93" s="24">
        <f>IF(BD93=BD92,1,0)</f>
        <v>1</v>
      </c>
      <c r="BI93" s="24" t="s">
        <v>47</v>
      </c>
      <c r="BJ93" s="24">
        <f>IF(BD93=BD94,1,0)</f>
        <v>1</v>
      </c>
      <c r="BK93" s="24">
        <f>IF(BD93=BD95,1,0)</f>
        <v>1</v>
      </c>
      <c r="BL93" s="24">
        <f>IF(BH93=1,BG93*100,IF(BJ93=1,BG93*100,IF(BK93=1,BG93*100,0)))</f>
        <v>0</v>
      </c>
      <c r="BM93" s="27">
        <f>SUM(BD93+BL93)</f>
        <v>0</v>
      </c>
      <c r="BO93" s="24" t="s">
        <v>66</v>
      </c>
      <c r="BP93" s="24">
        <f>R102</f>
        <v>0</v>
      </c>
      <c r="BQ93" s="24">
        <f>IF(BM93=BM92,1,0)</f>
        <v>1</v>
      </c>
      <c r="BR93" s="24" t="s">
        <v>47</v>
      </c>
      <c r="BS93" s="24">
        <f>IF(BM93=BM94,1,0)</f>
        <v>1</v>
      </c>
      <c r="BT93" s="24">
        <f>IF(BM93=BM95,1,0)</f>
        <v>1</v>
      </c>
      <c r="BU93" s="24">
        <f>IF(BQ93=1,BP93*10,IF(BS93=1,BP93*10,IF(BT93=1,BP93*10,0)))</f>
        <v>0</v>
      </c>
      <c r="BV93" s="27">
        <f>SUM(BM93+BU93)</f>
        <v>0</v>
      </c>
      <c r="BX93" s="24" t="s">
        <v>66</v>
      </c>
      <c r="BY93" s="25">
        <v>3</v>
      </c>
      <c r="BZ93" s="28">
        <f>SUM(BV93+BY93)</f>
        <v>3</v>
      </c>
      <c r="CB93" s="25" t="s">
        <v>13</v>
      </c>
      <c r="CC93" s="24">
        <f aca="true" t="shared" si="48" ref="CC93:CJ93">N102</f>
        <v>0</v>
      </c>
      <c r="CD93" s="24">
        <f t="shared" si="48"/>
        <v>0</v>
      </c>
      <c r="CE93" s="24">
        <f t="shared" si="48"/>
        <v>0</v>
      </c>
      <c r="CF93" s="24">
        <f t="shared" si="48"/>
        <v>0</v>
      </c>
      <c r="CG93" s="24">
        <f t="shared" si="48"/>
        <v>0</v>
      </c>
      <c r="CH93" s="24">
        <f t="shared" si="48"/>
        <v>0</v>
      </c>
      <c r="CI93" s="24">
        <f t="shared" si="48"/>
        <v>0</v>
      </c>
      <c r="CJ93" s="24">
        <f t="shared" si="48"/>
        <v>0</v>
      </c>
      <c r="CL93" s="24">
        <f>RANK(BZ93,BZ92:BZ95,0)</f>
        <v>2</v>
      </c>
      <c r="CM93" s="25" t="str">
        <f>IF(CL92=2,CB92,IF(CL93=2,CB93,IF(CL94=2,CB94,IF(CL95=2,CB95,""))))</f>
        <v>Russia</v>
      </c>
      <c r="CN93" s="24">
        <f aca="true" t="shared" si="49" ref="CN93:CU93">IF($CL92=2,CC92,IF($CL93=2,CC93,IF($CL94=2,CC94,IF($CL95=2,CC95,""))))</f>
        <v>0</v>
      </c>
      <c r="CO93" s="24">
        <f t="shared" si="49"/>
        <v>0</v>
      </c>
      <c r="CP93" s="24">
        <f t="shared" si="49"/>
        <v>0</v>
      </c>
      <c r="CQ93" s="24">
        <f t="shared" si="49"/>
        <v>0</v>
      </c>
      <c r="CR93" s="24">
        <f t="shared" si="49"/>
        <v>0</v>
      </c>
      <c r="CS93" s="24">
        <f t="shared" si="49"/>
        <v>0</v>
      </c>
      <c r="CT93" s="24">
        <f t="shared" si="49"/>
        <v>0</v>
      </c>
      <c r="CU93" s="24">
        <f t="shared" si="49"/>
        <v>0</v>
      </c>
    </row>
    <row r="94" spans="2:99" ht="9.75">
      <c r="B94" s="25" t="s">
        <v>66</v>
      </c>
      <c r="C94" s="24">
        <f>IF(EURO_08!G26="","",EURO_08!G26)</f>
      </c>
      <c r="D94" s="24">
        <f>IF(EURO_08!H26="","",EURO_08!H26)</f>
      </c>
      <c r="E94" s="26" t="s">
        <v>67</v>
      </c>
      <c r="G94" s="24">
        <f t="shared" si="40"/>
      </c>
      <c r="H94" s="24">
        <f t="shared" si="41"/>
      </c>
      <c r="I94" s="24">
        <f t="shared" si="42"/>
        <v>0</v>
      </c>
      <c r="J94" s="24">
        <f t="shared" si="43"/>
        <v>0</v>
      </c>
      <c r="K94" s="24">
        <f t="shared" si="44"/>
        <v>0</v>
      </c>
      <c r="L94" s="24">
        <f t="shared" si="45"/>
        <v>0</v>
      </c>
      <c r="N94" s="24">
        <f>IF(C93="",0,IF(D93="",0,IF(C93&gt;-1,1,IF(D93&gt;-1,1,""))))</f>
        <v>0</v>
      </c>
      <c r="O94" s="24">
        <f>G93</f>
      </c>
      <c r="W94" s="24" t="s">
        <v>70</v>
      </c>
      <c r="X94" s="24">
        <f>N108</f>
        <v>0</v>
      </c>
      <c r="Y94" s="24">
        <f>U108</f>
        <v>0</v>
      </c>
      <c r="Z94" s="27">
        <f>IF(X94=0,0,Y94*1000000)</f>
        <v>0</v>
      </c>
      <c r="AB94" s="24" t="s">
        <v>70</v>
      </c>
      <c r="AC94" s="24">
        <f>IF(D93="","",IF(C93="","",1))</f>
      </c>
      <c r="AD94" s="24">
        <f>IF(D96="","",IF(C96="","",1))</f>
      </c>
      <c r="AE94" s="24" t="s">
        <v>47</v>
      </c>
      <c r="AF94" s="24">
        <f>IF(C92="","",IF(D92="","",1))</f>
      </c>
      <c r="AH94" s="24" t="s">
        <v>70</v>
      </c>
      <c r="AI94" s="24">
        <f>IF(AC94=0,0,IF(Z94=Z92,J93,0))</f>
        <v>0</v>
      </c>
      <c r="AJ94" s="24">
        <f>IF(AD94=0,0,IF(Z94=Z93,J96,0))</f>
        <v>0</v>
      </c>
      <c r="AK94" s="24" t="s">
        <v>47</v>
      </c>
      <c r="AL94" s="24">
        <f>IF(AF94=0,0,IF(Z94=Z95,I92,0))</f>
        <v>0</v>
      </c>
      <c r="AM94" s="24">
        <f>SUM(AI94*100000)+(AJ94*100000)+(AL94*100000)</f>
        <v>0</v>
      </c>
      <c r="AN94" s="27">
        <f>Z94+AM94</f>
        <v>0</v>
      </c>
      <c r="AO94" s="28"/>
      <c r="AP94" s="24" t="s">
        <v>70</v>
      </c>
      <c r="AQ94" s="24">
        <f>IF(AC94=0,0,IF(AN94=AN92,L93-K93,0))</f>
        <v>0</v>
      </c>
      <c r="AR94" s="24">
        <f>IF(AD94=0,0,IF(AN94=AN93,L96-K96,0))</f>
        <v>0</v>
      </c>
      <c r="AS94" s="24" t="s">
        <v>47</v>
      </c>
      <c r="AT94" s="24">
        <f>IF(AF94=0,0,IF(AN94=AN95,K92-L92,0))</f>
        <v>0</v>
      </c>
      <c r="AU94" s="25">
        <f>SUM(AQ94*10000)+(AR94*10000)+(AT94*10000)</f>
        <v>0</v>
      </c>
      <c r="AV94" s="28">
        <f>SUM(AN94+AU94)</f>
        <v>0</v>
      </c>
      <c r="AX94" s="24" t="s">
        <v>70</v>
      </c>
      <c r="AY94" s="24">
        <f>IF(AC94=0,0,IF(AV94=AV92,L93,0))</f>
        <v>0</v>
      </c>
      <c r="AZ94" s="24">
        <f>IF(AD94=0,0,IF(AV94=AV93,L96,0))</f>
        <v>0</v>
      </c>
      <c r="BA94" s="24" t="s">
        <v>47</v>
      </c>
      <c r="BB94" s="24">
        <f>IF(AF94=0,0,IF(AV94=AV95,K92,0))</f>
        <v>0</v>
      </c>
      <c r="BC94" s="25">
        <f>SUM(AY94*1000)+(AZ94*1000)+(BB94*1000)</f>
        <v>0</v>
      </c>
      <c r="BD94" s="28">
        <f>SUM(AV94+BC94)</f>
        <v>0</v>
      </c>
      <c r="BF94" s="24" t="s">
        <v>70</v>
      </c>
      <c r="BG94" s="24">
        <f>T108</f>
        <v>0</v>
      </c>
      <c r="BH94" s="24">
        <f>IF(BD94=BD92,1,0)</f>
        <v>1</v>
      </c>
      <c r="BI94" s="24">
        <f>IF(BD94=BD93,1,0)</f>
        <v>1</v>
      </c>
      <c r="BJ94" s="24" t="s">
        <v>47</v>
      </c>
      <c r="BK94" s="24">
        <f>IF(BD94=BD95,1,0)</f>
        <v>1</v>
      </c>
      <c r="BL94" s="24">
        <f>IF(BH94=1,BG94*100,IF(BI94=1,BG94*100,IF(BK94=1,BG94*100,0)))</f>
        <v>0</v>
      </c>
      <c r="BM94" s="27">
        <f>SUM(BD94+BL94)</f>
        <v>0</v>
      </c>
      <c r="BO94" s="24" t="s">
        <v>70</v>
      </c>
      <c r="BP94" s="24">
        <f>R108</f>
        <v>0</v>
      </c>
      <c r="BQ94" s="24">
        <f>IF(BM94=BM92,1,0)</f>
        <v>1</v>
      </c>
      <c r="BR94" s="24">
        <f>IF(BM94=BM93,1,0)</f>
        <v>1</v>
      </c>
      <c r="BS94" s="24" t="s">
        <v>47</v>
      </c>
      <c r="BT94" s="24">
        <f>IF(BM94=BM95,1,0)</f>
        <v>1</v>
      </c>
      <c r="BU94" s="24">
        <f>IF(BQ94=1,BP94*10,IF(BR94=1,BP94*10,IF(BT94=1,BP94*10,0)))</f>
        <v>0</v>
      </c>
      <c r="BV94" s="27">
        <f>SUM(BM94+BU94)</f>
        <v>0</v>
      </c>
      <c r="BX94" s="24" t="s">
        <v>70</v>
      </c>
      <c r="BY94" s="25">
        <v>2</v>
      </c>
      <c r="BZ94" s="28">
        <f>SUM(BV94+BY94)</f>
        <v>2</v>
      </c>
      <c r="CB94" s="25" t="s">
        <v>14</v>
      </c>
      <c r="CC94" s="24">
        <f aca="true" t="shared" si="50" ref="CC94:CJ94">N108</f>
        <v>0</v>
      </c>
      <c r="CD94" s="24">
        <f t="shared" si="50"/>
        <v>0</v>
      </c>
      <c r="CE94" s="24">
        <f t="shared" si="50"/>
        <v>0</v>
      </c>
      <c r="CF94" s="24">
        <f t="shared" si="50"/>
        <v>0</v>
      </c>
      <c r="CG94" s="24">
        <f t="shared" si="50"/>
        <v>0</v>
      </c>
      <c r="CH94" s="24">
        <f t="shared" si="50"/>
        <v>0</v>
      </c>
      <c r="CI94" s="24">
        <f t="shared" si="50"/>
        <v>0</v>
      </c>
      <c r="CJ94" s="24">
        <f t="shared" si="50"/>
        <v>0</v>
      </c>
      <c r="CL94" s="24">
        <f>RANK(BZ94,BZ92:BZ95,0)</f>
        <v>3</v>
      </c>
      <c r="CM94" s="25" t="str">
        <f>IF(CL92=3,CB92,IF(CL93=3,CB93,IF(CL94=3,CB94,IF(CL95=3,CB95,""))))</f>
        <v>Spain</v>
      </c>
      <c r="CN94" s="24">
        <f aca="true" t="shared" si="51" ref="CN94:CU94">IF($CL92=3,CC92,IF($CL93=3,CC93,IF($CL94=3,CC94,IF($CL95=3,CC95,""))))</f>
        <v>0</v>
      </c>
      <c r="CO94" s="24">
        <f t="shared" si="51"/>
        <v>0</v>
      </c>
      <c r="CP94" s="24">
        <f t="shared" si="51"/>
        <v>0</v>
      </c>
      <c r="CQ94" s="24">
        <f t="shared" si="51"/>
        <v>0</v>
      </c>
      <c r="CR94" s="24">
        <f t="shared" si="51"/>
        <v>0</v>
      </c>
      <c r="CS94" s="24">
        <f t="shared" si="51"/>
        <v>0</v>
      </c>
      <c r="CT94" s="24">
        <f t="shared" si="51"/>
        <v>0</v>
      </c>
      <c r="CU94" s="24">
        <f t="shared" si="51"/>
        <v>0</v>
      </c>
    </row>
    <row r="95" spans="2:99" ht="9.75">
      <c r="B95" s="25" t="s">
        <v>65</v>
      </c>
      <c r="C95" s="24">
        <f>IF(EURO_08!G10="","",EURO_08!G10)</f>
      </c>
      <c r="D95" s="24">
        <f>IF(EURO_08!H10="","",EURO_08!H10)</f>
      </c>
      <c r="E95" s="26" t="s">
        <v>67</v>
      </c>
      <c r="G95" s="24">
        <f t="shared" si="40"/>
      </c>
      <c r="H95" s="24">
        <f t="shared" si="41"/>
      </c>
      <c r="I95" s="24">
        <f t="shared" si="42"/>
        <v>0</v>
      </c>
      <c r="J95" s="24">
        <f t="shared" si="43"/>
        <v>0</v>
      </c>
      <c r="K95" s="24">
        <f t="shared" si="44"/>
        <v>0</v>
      </c>
      <c r="L95" s="24">
        <f t="shared" si="45"/>
        <v>0</v>
      </c>
      <c r="N95" s="24">
        <f>IF(C95="",0,IF(D95="",0,IF(C95&gt;-1,1,IF(D95&gt;-1,1,""))))</f>
        <v>0</v>
      </c>
      <c r="O95" s="24">
        <f>G95</f>
      </c>
      <c r="W95" s="24" t="s">
        <v>67</v>
      </c>
      <c r="X95" s="24">
        <f>N114</f>
        <v>0</v>
      </c>
      <c r="Y95" s="24">
        <f>U114</f>
        <v>0</v>
      </c>
      <c r="Z95" s="27">
        <f>IF(X95=0,0,Y95*1000000)</f>
        <v>0</v>
      </c>
      <c r="AB95" s="24" t="s">
        <v>67</v>
      </c>
      <c r="AC95" s="24">
        <f>IF(D95="","",IF(C95="","",1))</f>
      </c>
      <c r="AD95" s="24">
        <f>IF(D94="","",IF(C94="","",1))</f>
      </c>
      <c r="AE95" s="24">
        <f>IF(D92="","",IF(C92="","",1))</f>
      </c>
      <c r="AF95" s="24" t="s">
        <v>47</v>
      </c>
      <c r="AH95" s="24" t="s">
        <v>67</v>
      </c>
      <c r="AI95" s="24">
        <f>IF(AC95=0,0,IF(Z95=Z92,J95,0))</f>
        <v>0</v>
      </c>
      <c r="AJ95" s="24">
        <f>IF(AD95=0,0,IF(Z95=Z93,J94,0))</f>
        <v>0</v>
      </c>
      <c r="AK95" s="24">
        <f>IF(AE95=0,0,IF(Z95=Z94,J92,0))</f>
        <v>0</v>
      </c>
      <c r="AL95" s="24" t="s">
        <v>47</v>
      </c>
      <c r="AM95" s="24">
        <f>SUM(AI95*100000)+(AJ95*100000)+(AK95*100000)</f>
        <v>0</v>
      </c>
      <c r="AN95" s="27">
        <f>Z95+AM95</f>
        <v>0</v>
      </c>
      <c r="AO95" s="28"/>
      <c r="AP95" s="24" t="s">
        <v>67</v>
      </c>
      <c r="AQ95" s="24">
        <f>IF(AC95=0,0,IF(AN95=AN92,L95-K95,0))</f>
        <v>0</v>
      </c>
      <c r="AR95" s="24">
        <f>IF(AD95=0,0,IF(AN95=AN93,L94-K94,0))</f>
        <v>0</v>
      </c>
      <c r="AS95" s="24">
        <f>IF(AE95=0,0,IF(AN95=AN94,L92-K92,0))</f>
        <v>0</v>
      </c>
      <c r="AT95" s="24" t="s">
        <v>47</v>
      </c>
      <c r="AU95" s="25">
        <f>SUM(AQ95*10000)+(AR95*10000)+(AS95*10000)</f>
        <v>0</v>
      </c>
      <c r="AV95" s="28">
        <f>SUM(AN95+AU95)</f>
        <v>0</v>
      </c>
      <c r="AX95" s="24" t="s">
        <v>67</v>
      </c>
      <c r="AY95" s="24">
        <f>IF(AC95=0,0,IF(AV95=AV92,L95,0))</f>
        <v>0</v>
      </c>
      <c r="AZ95" s="24">
        <f>IF(AD95=0,0,IF(AV95=AV93,L94,0))</f>
        <v>0</v>
      </c>
      <c r="BA95" s="24">
        <f>IF(AE95=0,0,IF(AV95=AV94,L92,0))</f>
        <v>0</v>
      </c>
      <c r="BB95" s="24" t="s">
        <v>47</v>
      </c>
      <c r="BC95" s="25">
        <f>SUM(AY95*1000)+(AZ95*1000)+(BA95*1000)</f>
        <v>0</v>
      </c>
      <c r="BD95" s="28">
        <f>SUM(AV95+BC95)</f>
        <v>0</v>
      </c>
      <c r="BF95" s="24" t="s">
        <v>67</v>
      </c>
      <c r="BG95" s="24">
        <f>T114</f>
        <v>0</v>
      </c>
      <c r="BH95" s="24">
        <f>IF(BD95=BD92,1,0)</f>
        <v>1</v>
      </c>
      <c r="BI95" s="24">
        <f>IF(BD95=BD93,1,0)</f>
        <v>1</v>
      </c>
      <c r="BJ95" s="24">
        <f>IF(BD95=BD94,1,0)</f>
        <v>1</v>
      </c>
      <c r="BK95" s="24" t="s">
        <v>47</v>
      </c>
      <c r="BL95" s="24">
        <f>IF(BH95=1,BG95*100,IF(BI95=1,BG95*100,IF(BJ95=1,BG95*100,0)))</f>
        <v>0</v>
      </c>
      <c r="BM95" s="27">
        <f>SUM(BD95+BL95)</f>
        <v>0</v>
      </c>
      <c r="BO95" s="24" t="s">
        <v>67</v>
      </c>
      <c r="BP95" s="24">
        <f>R114</f>
        <v>0</v>
      </c>
      <c r="BQ95" s="24">
        <f>IF(BM95=BM92,1,0)</f>
        <v>1</v>
      </c>
      <c r="BR95" s="24">
        <f>IF(BM95=BM93,1,0)</f>
        <v>1</v>
      </c>
      <c r="BS95" s="24">
        <f>IF(BM95=BM94,1,0)</f>
        <v>1</v>
      </c>
      <c r="BT95" s="24" t="s">
        <v>47</v>
      </c>
      <c r="BU95" s="24">
        <f>IF(BQ95=1,BP95*10,IF(BR95=1,BP95*10,IF(BS95=1,BP95*10,0)))</f>
        <v>0</v>
      </c>
      <c r="BV95" s="27">
        <f>SUM(BM95+BU95)</f>
        <v>0</v>
      </c>
      <c r="BX95" s="24" t="s">
        <v>67</v>
      </c>
      <c r="BY95" s="25">
        <v>1</v>
      </c>
      <c r="BZ95" s="28">
        <f>SUM(BV95+BY95)</f>
        <v>1</v>
      </c>
      <c r="CB95" s="25" t="s">
        <v>15</v>
      </c>
      <c r="CC95" s="24">
        <f aca="true" t="shared" si="52" ref="CC95:CJ95">N114</f>
        <v>0</v>
      </c>
      <c r="CD95" s="24">
        <f t="shared" si="52"/>
        <v>0</v>
      </c>
      <c r="CE95" s="24">
        <f t="shared" si="52"/>
        <v>0</v>
      </c>
      <c r="CF95" s="24">
        <f t="shared" si="52"/>
        <v>0</v>
      </c>
      <c r="CG95" s="24">
        <f t="shared" si="52"/>
        <v>0</v>
      </c>
      <c r="CH95" s="24">
        <f t="shared" si="52"/>
        <v>0</v>
      </c>
      <c r="CI95" s="24">
        <f t="shared" si="52"/>
        <v>0</v>
      </c>
      <c r="CJ95" s="24">
        <f t="shared" si="52"/>
        <v>0</v>
      </c>
      <c r="CL95" s="24">
        <f>RANK(BZ95,BZ92:BZ95,0)</f>
        <v>4</v>
      </c>
      <c r="CM95" s="25" t="str">
        <f>IF(CL92=4,CB92,IF(CL93=4,CB93,IF(CL94=4,CB94,IF(CL95=4,CB95,""))))</f>
        <v>Sweden</v>
      </c>
      <c r="CN95" s="24">
        <f aca="true" t="shared" si="53" ref="CN95:CU95">IF($CL92=4,CC92,IF($CL93=4,CC93,IF($CL94=4,CC94,IF($CL95=4,CC95,""))))</f>
        <v>0</v>
      </c>
      <c r="CO95" s="24">
        <f t="shared" si="53"/>
        <v>0</v>
      </c>
      <c r="CP95" s="24">
        <f t="shared" si="53"/>
        <v>0</v>
      </c>
      <c r="CQ95" s="24">
        <f t="shared" si="53"/>
        <v>0</v>
      </c>
      <c r="CR95" s="24">
        <f t="shared" si="53"/>
        <v>0</v>
      </c>
      <c r="CS95" s="24">
        <f t="shared" si="53"/>
        <v>0</v>
      </c>
      <c r="CT95" s="24">
        <f t="shared" si="53"/>
        <v>0</v>
      </c>
      <c r="CU95" s="24">
        <f t="shared" si="53"/>
        <v>0</v>
      </c>
    </row>
    <row r="96" spans="2:21" ht="9.75">
      <c r="B96" s="25" t="s">
        <v>66</v>
      </c>
      <c r="C96" s="24">
        <f>IF(EURO_08!H9="","",EURO_08!H9)</f>
      </c>
      <c r="D96" s="24">
        <f>IF(EURO_08!G9="","",EURO_08!G9)</f>
      </c>
      <c r="E96" s="26" t="s">
        <v>70</v>
      </c>
      <c r="G96" s="24">
        <f t="shared" si="40"/>
      </c>
      <c r="H96" s="24">
        <f t="shared" si="41"/>
      </c>
      <c r="I96" s="24">
        <f t="shared" si="42"/>
        <v>0</v>
      </c>
      <c r="J96" s="24">
        <f t="shared" si="43"/>
        <v>0</v>
      </c>
      <c r="K96" s="24">
        <f t="shared" si="44"/>
        <v>0</v>
      </c>
      <c r="L96" s="24">
        <f t="shared" si="45"/>
        <v>0</v>
      </c>
      <c r="N96" s="27">
        <f>SUM(N93:N95)</f>
        <v>0</v>
      </c>
      <c r="O96" s="27">
        <f>COUNTIF(O93:O95,3)</f>
        <v>0</v>
      </c>
      <c r="P96" s="27">
        <f>COUNTIF(O93:O95,1)</f>
        <v>0</v>
      </c>
      <c r="Q96" s="27">
        <f>COUNTIF(O93:O95,0)</f>
        <v>0</v>
      </c>
      <c r="R96" s="27">
        <f>IF(N96=0,0,SUM(K91+K93+K95))</f>
        <v>0</v>
      </c>
      <c r="S96" s="27">
        <f>IF(N96=0,0,SUM(L91+L93+L95))</f>
        <v>0</v>
      </c>
      <c r="T96" s="27">
        <f>R96-S96</f>
        <v>0</v>
      </c>
      <c r="U96" s="27">
        <f>SUM(O96*3)+(P96*1)</f>
        <v>0</v>
      </c>
    </row>
    <row r="98" ht="9.75">
      <c r="N98" s="24" t="s">
        <v>66</v>
      </c>
    </row>
    <row r="99" spans="14:15" ht="9.75">
      <c r="N99" s="24">
        <f>IF(C91="","",IF(D91="","",IF(C91&gt;-1,1,IF(D91&gt;-1,1,""))))</f>
      </c>
      <c r="O99" s="24">
        <f>H91</f>
      </c>
    </row>
    <row r="100" spans="14:15" ht="9.75">
      <c r="N100" s="24">
        <f>IF(C94="","",IF(D94="","",IF(C94&gt;-1,1,IF(D94&gt;-1,1,""))))</f>
      </c>
      <c r="O100" s="24">
        <f>G94</f>
      </c>
    </row>
    <row r="101" spans="14:15" ht="9.75">
      <c r="N101" s="24">
        <f>IF(C96="","",IF(D96="","",IF(C96&gt;-1,1,IF(D96&gt;-1,1,""))))</f>
      </c>
      <c r="O101" s="24">
        <f>G96</f>
      </c>
    </row>
    <row r="102" spans="14:21" ht="9.75">
      <c r="N102" s="27">
        <f>SUM(N99:N101)</f>
        <v>0</v>
      </c>
      <c r="O102" s="27">
        <f>COUNTIF(O99:O101,3)</f>
        <v>0</v>
      </c>
      <c r="P102" s="27">
        <f>COUNTIF(O99:O101,1)</f>
        <v>0</v>
      </c>
      <c r="Q102" s="27">
        <f>COUNTIF(O99:O101,0)</f>
        <v>0</v>
      </c>
      <c r="R102" s="27">
        <f>IF(N102=0,0,SUM(L91+K94+K96))</f>
        <v>0</v>
      </c>
      <c r="S102" s="27">
        <f>IF(N102=0,0,SUM(K91+L94+L96))</f>
        <v>0</v>
      </c>
      <c r="T102" s="27">
        <f>R102-S102</f>
        <v>0</v>
      </c>
      <c r="U102" s="27">
        <f>SUM(O102*3)+(P102*1)</f>
        <v>0</v>
      </c>
    </row>
    <row r="104" ht="9.75">
      <c r="N104" s="24" t="s">
        <v>70</v>
      </c>
    </row>
    <row r="105" spans="14:15" ht="9.75">
      <c r="N105" s="24">
        <f>IF(C92="","",IF(D92="","",IF(C92&gt;-1,1,IF(D92&gt;-1,1,""))))</f>
      </c>
      <c r="O105" s="24">
        <f>G92</f>
      </c>
    </row>
    <row r="106" spans="14:15" ht="9.75">
      <c r="N106" s="24">
        <f>IF(C93="","",IF(D93="","",IF(C93&gt;-1,1,IF(D93&gt;-1,1,""))))</f>
      </c>
      <c r="O106" s="24">
        <f>H93</f>
      </c>
    </row>
    <row r="107" spans="14:15" ht="9.75">
      <c r="N107" s="24">
        <f>IF(C96="","",IF(D96="","",IF(C96&gt;-1,1,IF(D96&gt;-1,1,""))))</f>
      </c>
      <c r="O107" s="24">
        <f>H96</f>
      </c>
    </row>
    <row r="108" spans="14:21" ht="9.75">
      <c r="N108" s="27">
        <f>SUM(N105:N107)</f>
        <v>0</v>
      </c>
      <c r="O108" s="27">
        <f>COUNTIF(O105:O107,3)</f>
        <v>0</v>
      </c>
      <c r="P108" s="27">
        <f>COUNTIF(O105:O107,1)</f>
        <v>0</v>
      </c>
      <c r="Q108" s="27">
        <f>COUNTIF(O105:O107,0)</f>
        <v>0</v>
      </c>
      <c r="R108" s="27">
        <f>IF(N108=0,0,SUM(K92+L93+L96))</f>
        <v>0</v>
      </c>
      <c r="S108" s="27">
        <f>IF(N108=0,0,SUM(L92+K93+K96))</f>
        <v>0</v>
      </c>
      <c r="T108" s="27">
        <f>R108-S108</f>
        <v>0</v>
      </c>
      <c r="U108" s="27">
        <f>SUM(O108*3)+(P108*1)</f>
        <v>0</v>
      </c>
    </row>
    <row r="110" ht="9.75">
      <c r="N110" s="24" t="s">
        <v>67</v>
      </c>
    </row>
    <row r="111" spans="14:15" ht="9.75">
      <c r="N111" s="24">
        <f>IF(C92="","",IF(D92="","",IF(C92&gt;-1,1,IF(D92&gt;-1,1,""))))</f>
      </c>
      <c r="O111" s="24">
        <f>H92</f>
      </c>
    </row>
    <row r="112" spans="14:15" ht="9.75">
      <c r="N112" s="24">
        <f>IF(C94="","",IF(D94="","",IF(C94&gt;-1,1,IF(D94&gt;-1,1,""))))</f>
      </c>
      <c r="O112" s="24">
        <f>H94</f>
      </c>
    </row>
    <row r="113" spans="14:15" ht="9.75">
      <c r="N113" s="24">
        <f>IF(C95="","",IF(D95="","",IF(C95&gt;-1,1,IF(D95&gt;-1,1,""))))</f>
      </c>
      <c r="O113" s="24">
        <f>H95</f>
      </c>
    </row>
    <row r="114" spans="14:21" ht="9.75">
      <c r="N114" s="27">
        <f>SUM(N111:N113)</f>
        <v>0</v>
      </c>
      <c r="O114" s="27">
        <f>COUNTIF(O111:O113,3)</f>
        <v>0</v>
      </c>
      <c r="P114" s="27">
        <f>COUNTIF(O111:O113,1)</f>
        <v>0</v>
      </c>
      <c r="Q114" s="27">
        <f>COUNTIF(O111:O113,0)</f>
        <v>0</v>
      </c>
      <c r="R114" s="27">
        <f>IF(N114=0,0,SUM(L92+L94+L95))</f>
        <v>0</v>
      </c>
      <c r="S114" s="27">
        <f>IF(N114=0,0,SUM(K92+K94+K95))</f>
        <v>0</v>
      </c>
      <c r="T114" s="27">
        <f>R114-S114</f>
        <v>0</v>
      </c>
      <c r="U114" s="27">
        <f>SUM(O114*3)+(P114*1)</f>
        <v>0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Ruud</dc:creator>
  <cp:keywords/>
  <dc:description/>
  <cp:lastModifiedBy>Mehdi</cp:lastModifiedBy>
  <cp:lastPrinted>2008-05-08T05:54:00Z</cp:lastPrinted>
  <dcterms:created xsi:type="dcterms:W3CDTF">2008-05-06T00:57:08Z</dcterms:created>
  <dcterms:modified xsi:type="dcterms:W3CDTF">2008-05-09T02:13:41Z</dcterms:modified>
  <cp:category/>
  <cp:version/>
  <cp:contentType/>
  <cp:contentStatus/>
</cp:coreProperties>
</file>